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'2018'!$A$1:$K$38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'2018'!$A$1:$K$38</definedName>
  </definedNames>
  <calcPr fullCalcOnLoad="1"/>
</workbook>
</file>

<file path=xl/sharedStrings.xml><?xml version="1.0" encoding="utf-8"?>
<sst xmlns="http://schemas.openxmlformats.org/spreadsheetml/2006/main" count="47" uniqueCount="45">
  <si>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</si>
  <si>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</si>
  <si>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</si>
  <si>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</si>
  <si>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</si>
  <si>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</si>
  <si>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</si>
  <si>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</si>
  <si>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</si>
  <si>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</si>
  <si>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</si>
  <si>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</si>
  <si>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</si>
  <si>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</si>
  <si>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</si>
  <si>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</si>
  <si>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</si>
  <si>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</si>
  <si>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</si>
  <si>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</si>
  <si>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</si>
  <si>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</si>
  <si>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</si>
  <si>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</si>
  <si>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</si>
  <si>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</si>
  <si>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</si>
  <si>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</si>
  <si>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</si>
  <si>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</si>
  <si>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</si>
  <si>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</si>
  <si>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</si>
  <si>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</si>
  <si>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</si>
  <si>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</si>
  <si>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</si>
  <si>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% уточ. плана 2018 года к исполне-нию за 2017 год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</si>
  <si>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</si>
  <si>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</si>
  <si>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Отклонения гр.6-гр.5 </t>
  </si>
  <si>
    <t>по состоянию на  01.01.2019</t>
  </si>
  <si>
    <r>
      <t xml:space="preserve">Исполнено за январь-
декабрь  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</si>
  <si>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01.01.2019 </t>
  </si>
  <si>
    <r>
      <t xml:space="preserve">Темп роста (снижения) январь-
декабрь 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2018 к соотв. периоду 2017 года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</si>
</sst>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vertical="top"/>
      <protection locked="0"/>
    </xf>
    <xf numFmtId="3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/>
    </xf>
    <xf numFmtId="0" fontId="28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49" fontId="20" fillId="5" borderId="19" xfId="0" applyNumberFormat="1" applyFont="1" applyFill="1" applyBorder="1" applyAlignment="1">
      <alignment vertical="center" wrapText="1"/>
    </xf>
    <xf numFmtId="3" fontId="19" fillId="5" borderId="19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22" xfId="0" applyNumberFormat="1" applyFont="1" applyFill="1" applyBorder="1" applyAlignment="1">
      <alignment horizontal="center" vertical="center" wrapText="1"/>
    </xf>
    <xf numFmtId="173" fontId="19" fillId="5" borderId="19" xfId="0" applyNumberFormat="1" applyFont="1" applyFill="1" applyBorder="1" applyAlignment="1">
      <alignment vertic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wrapText="1"/>
    </xf>
    <xf numFmtId="0" fontId="29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173" fontId="20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173" fontId="3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Alignment="1">
      <alignment wrapText="1"/>
    </xf>
    <xf numFmtId="0" fontId="30" fillId="0" borderId="23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Normal="55" zoomScaleSheetLayoutView="10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6" sqref="J36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0.875" style="1" customWidth="1"/>
    <col min="9" max="9" width="9.875" style="45" customWidth="1"/>
    <col min="10" max="10" width="12.00390625" style="1" customWidth="1"/>
    <col min="11" max="11" width="12.875" style="45" customWidth="1"/>
    <col min="12" max="16384" width="10.625" style="4" customWidth="1"/>
  </cols>
  <sheetData>
    <row r="1" spans="1:11" ht="16.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.75" customHeight="1">
      <c r="A2" s="35"/>
      <c r="B2" s="68" t="s">
        <v>41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ht="15" customHeight="1">
      <c r="A3" s="17"/>
      <c r="B3" s="17"/>
      <c r="C3" s="17"/>
      <c r="D3" s="17"/>
      <c r="E3" s="17"/>
      <c r="F3" s="63"/>
      <c r="G3" s="50"/>
      <c r="H3" s="17"/>
      <c r="I3" s="40"/>
      <c r="K3" s="34" t="s">
        <v>31</v>
      </c>
    </row>
    <row r="4" spans="1:11" ht="18.75">
      <c r="A4" s="23"/>
      <c r="B4" s="23"/>
      <c r="C4" s="64">
        <v>2017</v>
      </c>
      <c r="D4" s="64"/>
      <c r="E4" s="64"/>
      <c r="F4" s="65">
        <v>2018</v>
      </c>
      <c r="G4" s="65"/>
      <c r="H4" s="65"/>
      <c r="I4" s="65"/>
      <c r="J4" s="65"/>
      <c r="K4" s="66"/>
    </row>
    <row r="5" spans="1:11" ht="90.75" customHeight="1">
      <c r="A5" s="24"/>
      <c r="B5" s="25"/>
      <c r="C5" s="51" t="s">
        <v>36</v>
      </c>
      <c r="D5" s="37" t="s">
        <v>35</v>
      </c>
      <c r="E5" s="60" t="s">
        <v>42</v>
      </c>
      <c r="F5" s="38" t="s">
        <v>34</v>
      </c>
      <c r="G5" s="38" t="s">
        <v>43</v>
      </c>
      <c r="H5" s="38" t="s">
        <v>40</v>
      </c>
      <c r="I5" s="41" t="s">
        <v>37</v>
      </c>
      <c r="J5" s="60" t="s">
        <v>42</v>
      </c>
      <c r="K5" s="61" t="s">
        <v>44</v>
      </c>
    </row>
    <row r="6" spans="1:12" s="48" customFormat="1" ht="15.75">
      <c r="A6" s="46"/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9"/>
    </row>
    <row r="7" spans="1:11" ht="15.75">
      <c r="A7" s="29" t="s">
        <v>0</v>
      </c>
      <c r="B7" s="30" t="s">
        <v>1</v>
      </c>
      <c r="C7" s="30"/>
      <c r="D7" s="31"/>
      <c r="E7" s="31"/>
      <c r="F7" s="31"/>
      <c r="G7" s="31"/>
      <c r="H7" s="31"/>
      <c r="I7" s="42"/>
      <c r="J7" s="31"/>
      <c r="K7" s="42"/>
    </row>
    <row r="8" spans="1:11" s="6" customFormat="1" ht="15.75">
      <c r="A8" s="39" t="s">
        <v>33</v>
      </c>
      <c r="B8" s="11" t="s">
        <v>12</v>
      </c>
      <c r="C8" s="58">
        <f aca="true" t="shared" si="0" ref="C8:H8">C10+C20</f>
        <v>428450</v>
      </c>
      <c r="D8" s="58">
        <f t="shared" si="0"/>
        <v>431229</v>
      </c>
      <c r="E8" s="26">
        <f t="shared" si="0"/>
        <v>431229</v>
      </c>
      <c r="F8" s="56">
        <f t="shared" si="0"/>
        <v>402815</v>
      </c>
      <c r="G8" s="56">
        <f t="shared" si="0"/>
        <v>403917</v>
      </c>
      <c r="H8" s="26">
        <f t="shared" si="0"/>
        <v>1102</v>
      </c>
      <c r="I8" s="43">
        <f>ROUND(G8/D8*100,1)</f>
        <v>93.7</v>
      </c>
      <c r="J8" s="26">
        <f>J10+J20</f>
        <v>411338</v>
      </c>
      <c r="K8" s="43">
        <f>ROUND(J8/E8*100,1)</f>
        <v>95.4</v>
      </c>
    </row>
    <row r="9" spans="1:11" s="6" customFormat="1" ht="15.75">
      <c r="A9" s="10"/>
      <c r="B9" s="18" t="s">
        <v>2</v>
      </c>
      <c r="C9" s="58"/>
      <c r="D9" s="58"/>
      <c r="E9" s="26"/>
      <c r="F9" s="53"/>
      <c r="G9" s="53"/>
      <c r="H9" s="26"/>
      <c r="I9" s="43"/>
      <c r="J9" s="26"/>
      <c r="K9" s="43"/>
    </row>
    <row r="10" spans="1:11" s="8" customFormat="1" ht="15.75">
      <c r="A10" s="10"/>
      <c r="B10" s="19" t="s">
        <v>15</v>
      </c>
      <c r="C10" s="58">
        <f aca="true" t="shared" si="1" ref="C10:H10">SUM(C11:C19)</f>
        <v>333495</v>
      </c>
      <c r="D10" s="58">
        <f t="shared" si="1"/>
        <v>332843</v>
      </c>
      <c r="E10" s="26">
        <f t="shared" si="1"/>
        <v>332843</v>
      </c>
      <c r="F10" s="56">
        <f t="shared" si="1"/>
        <v>354889</v>
      </c>
      <c r="G10" s="56">
        <f t="shared" si="1"/>
        <v>336705</v>
      </c>
      <c r="H10" s="26">
        <f t="shared" si="1"/>
        <v>-18184</v>
      </c>
      <c r="I10" s="43">
        <f aca="true" t="shared" si="2" ref="I10:I18">ROUND(G10/D10*100,1)</f>
        <v>101.2</v>
      </c>
      <c r="J10" s="26">
        <f>SUM(J11:J19)</f>
        <v>339471</v>
      </c>
      <c r="K10" s="43">
        <f>ROUND(J10/E10*100,1)</f>
        <v>102</v>
      </c>
    </row>
    <row r="11" spans="1:11" s="8" customFormat="1" ht="15.75">
      <c r="A11" s="10"/>
      <c r="B11" s="20" t="s">
        <v>16</v>
      </c>
      <c r="C11" s="55">
        <v>284700</v>
      </c>
      <c r="D11" s="55">
        <v>283930</v>
      </c>
      <c r="E11" s="33">
        <v>283930</v>
      </c>
      <c r="F11" s="52">
        <v>305800</v>
      </c>
      <c r="G11" s="52">
        <v>292000</v>
      </c>
      <c r="H11" s="33">
        <f>G11-F11</f>
        <v>-13800</v>
      </c>
      <c r="I11" s="44">
        <f t="shared" si="2"/>
        <v>102.8</v>
      </c>
      <c r="J11" s="33">
        <v>293638</v>
      </c>
      <c r="K11" s="44">
        <f>ROUND(J11/E11*100,1)</f>
        <v>103.4</v>
      </c>
    </row>
    <row r="12" spans="1:11" s="8" customFormat="1" ht="31.5">
      <c r="A12" s="10"/>
      <c r="B12" s="21" t="s">
        <v>17</v>
      </c>
      <c r="C12" s="55">
        <v>1600</v>
      </c>
      <c r="D12" s="55">
        <v>1662</v>
      </c>
      <c r="E12" s="33">
        <v>1662</v>
      </c>
      <c r="F12" s="52">
        <v>1716</v>
      </c>
      <c r="G12" s="52">
        <v>1716</v>
      </c>
      <c r="H12" s="33">
        <f aca="true" t="shared" si="3" ref="H12:H18">G12-F12</f>
        <v>0</v>
      </c>
      <c r="I12" s="44">
        <f t="shared" si="2"/>
        <v>103.2</v>
      </c>
      <c r="J12" s="33">
        <v>1807</v>
      </c>
      <c r="K12" s="44">
        <f>ROUND(J12/E12*100,1)</f>
        <v>108.7</v>
      </c>
    </row>
    <row r="13" spans="1:11" s="8" customFormat="1" ht="31.5">
      <c r="A13" s="10"/>
      <c r="B13" s="21" t="s">
        <v>18</v>
      </c>
      <c r="C13" s="55">
        <v>21000</v>
      </c>
      <c r="D13" s="55">
        <v>21026</v>
      </c>
      <c r="E13" s="33">
        <v>21026</v>
      </c>
      <c r="F13" s="52">
        <v>22000</v>
      </c>
      <c r="G13" s="52">
        <v>17200</v>
      </c>
      <c r="H13" s="33">
        <f t="shared" si="3"/>
        <v>-4800</v>
      </c>
      <c r="I13" s="44">
        <f t="shared" si="2"/>
        <v>81.8</v>
      </c>
      <c r="J13" s="33">
        <v>17389</v>
      </c>
      <c r="K13" s="44">
        <f>ROUND(J13/E13*100,1)</f>
        <v>82.7</v>
      </c>
    </row>
    <row r="14" spans="1:11" s="8" customFormat="1" ht="15.75">
      <c r="A14" s="10"/>
      <c r="B14" s="21" t="s">
        <v>19</v>
      </c>
      <c r="C14" s="55">
        <v>13</v>
      </c>
      <c r="D14" s="55">
        <v>13</v>
      </c>
      <c r="E14" s="33">
        <v>13</v>
      </c>
      <c r="F14" s="52">
        <v>40</v>
      </c>
      <c r="G14" s="52">
        <v>48</v>
      </c>
      <c r="H14" s="33">
        <f t="shared" si="3"/>
        <v>8</v>
      </c>
      <c r="I14" s="44">
        <f t="shared" si="2"/>
        <v>369.2</v>
      </c>
      <c r="J14" s="33">
        <v>48</v>
      </c>
      <c r="K14" s="44"/>
    </row>
    <row r="15" spans="1:11" s="8" customFormat="1" ht="31.5">
      <c r="A15" s="10"/>
      <c r="B15" s="21" t="s">
        <v>20</v>
      </c>
      <c r="C15" s="55">
        <v>1080</v>
      </c>
      <c r="D15" s="55">
        <v>1081</v>
      </c>
      <c r="E15" s="33">
        <v>1081</v>
      </c>
      <c r="F15" s="52">
        <v>1000</v>
      </c>
      <c r="G15" s="52">
        <v>1500</v>
      </c>
      <c r="H15" s="33">
        <f t="shared" si="3"/>
        <v>500</v>
      </c>
      <c r="I15" s="44">
        <f t="shared" si="2"/>
        <v>138.8</v>
      </c>
      <c r="J15" s="33">
        <v>1793</v>
      </c>
      <c r="K15" s="44">
        <f>ROUND(J15/E15*100,1)</f>
        <v>165.9</v>
      </c>
    </row>
    <row r="16" spans="1:11" s="8" customFormat="1" ht="15.75">
      <c r="A16" s="10"/>
      <c r="B16" s="21" t="s">
        <v>32</v>
      </c>
      <c r="C16" s="55">
        <v>15780</v>
      </c>
      <c r="D16" s="55">
        <v>15798</v>
      </c>
      <c r="E16" s="33">
        <v>15798</v>
      </c>
      <c r="F16" s="52">
        <v>15500</v>
      </c>
      <c r="G16" s="52">
        <v>15500</v>
      </c>
      <c r="H16" s="33">
        <f>G16-F16</f>
        <v>0</v>
      </c>
      <c r="I16" s="44">
        <f t="shared" si="2"/>
        <v>98.1</v>
      </c>
      <c r="J16" s="33">
        <v>15809</v>
      </c>
      <c r="K16" s="44">
        <f>ROUND(J16/E16*100,1)</f>
        <v>100.1</v>
      </c>
    </row>
    <row r="17" spans="1:11" s="8" customFormat="1" ht="15.75">
      <c r="A17" s="10"/>
      <c r="B17" s="20" t="s">
        <v>21</v>
      </c>
      <c r="C17" s="55">
        <v>4360</v>
      </c>
      <c r="D17" s="55">
        <v>4365</v>
      </c>
      <c r="E17" s="33">
        <v>4365</v>
      </c>
      <c r="F17" s="52">
        <v>3830</v>
      </c>
      <c r="G17" s="52">
        <v>4080</v>
      </c>
      <c r="H17" s="33">
        <f t="shared" si="3"/>
        <v>250</v>
      </c>
      <c r="I17" s="44">
        <f t="shared" si="2"/>
        <v>93.5</v>
      </c>
      <c r="J17" s="33">
        <v>4247</v>
      </c>
      <c r="K17" s="44">
        <f>ROUND(J17/E17*100,1)</f>
        <v>97.3</v>
      </c>
    </row>
    <row r="18" spans="1:11" s="8" customFormat="1" ht="15.75">
      <c r="A18" s="10"/>
      <c r="B18" s="20" t="s">
        <v>22</v>
      </c>
      <c r="C18" s="55">
        <v>4962</v>
      </c>
      <c r="D18" s="55">
        <v>4968</v>
      </c>
      <c r="E18" s="33">
        <v>4968</v>
      </c>
      <c r="F18" s="52">
        <v>5003</v>
      </c>
      <c r="G18" s="52">
        <v>4661</v>
      </c>
      <c r="H18" s="33">
        <f t="shared" si="3"/>
        <v>-342</v>
      </c>
      <c r="I18" s="44">
        <f t="shared" si="2"/>
        <v>93.8</v>
      </c>
      <c r="J18" s="33">
        <v>4740</v>
      </c>
      <c r="K18" s="44">
        <f>ROUND(J18/E18*100,1)</f>
        <v>95.4</v>
      </c>
    </row>
    <row r="19" spans="1:11" s="8" customFormat="1" ht="47.25">
      <c r="A19" s="10"/>
      <c r="B19" s="21" t="s">
        <v>23</v>
      </c>
      <c r="C19" s="55"/>
      <c r="D19" s="55">
        <v>0</v>
      </c>
      <c r="E19" s="33">
        <v>0</v>
      </c>
      <c r="F19" s="52"/>
      <c r="G19" s="52"/>
      <c r="H19" s="33">
        <f>G19-F19</f>
        <v>0</v>
      </c>
      <c r="I19" s="44"/>
      <c r="J19" s="33"/>
      <c r="K19" s="44"/>
    </row>
    <row r="20" spans="1:12" s="8" customFormat="1" ht="15.75">
      <c r="A20" s="10"/>
      <c r="B20" s="22" t="s">
        <v>24</v>
      </c>
      <c r="C20" s="58">
        <f aca="true" t="shared" si="4" ref="C20:H20">SUM(C21:C26)</f>
        <v>94955</v>
      </c>
      <c r="D20" s="58">
        <f t="shared" si="4"/>
        <v>98386</v>
      </c>
      <c r="E20" s="26">
        <f t="shared" si="4"/>
        <v>98386</v>
      </c>
      <c r="F20" s="56">
        <f t="shared" si="4"/>
        <v>47926</v>
      </c>
      <c r="G20" s="56">
        <f t="shared" si="4"/>
        <v>67212</v>
      </c>
      <c r="H20" s="26">
        <f t="shared" si="4"/>
        <v>19286</v>
      </c>
      <c r="I20" s="43">
        <f aca="true" t="shared" si="5" ref="I20:I26">ROUND(G20/D20*100,1)</f>
        <v>68.3</v>
      </c>
      <c r="J20" s="26">
        <f>SUM(J21:J26)</f>
        <v>71867</v>
      </c>
      <c r="K20" s="43">
        <f>ROUND(J20/E20*100,1)</f>
        <v>73</v>
      </c>
      <c r="L20" s="54"/>
    </row>
    <row r="21" spans="1:12" s="8" customFormat="1" ht="47.25">
      <c r="A21" s="10"/>
      <c r="B21" s="21" t="s">
        <v>25</v>
      </c>
      <c r="C21" s="55">
        <v>34982</v>
      </c>
      <c r="D21" s="55">
        <v>36925</v>
      </c>
      <c r="E21" s="33">
        <v>36925</v>
      </c>
      <c r="F21" s="52">
        <v>39062</v>
      </c>
      <c r="G21" s="52">
        <v>46488</v>
      </c>
      <c r="H21" s="33">
        <f aca="true" t="shared" si="6" ref="H21:H26">G21-F21</f>
        <v>7426</v>
      </c>
      <c r="I21" s="44">
        <f t="shared" si="5"/>
        <v>125.9</v>
      </c>
      <c r="J21" s="33">
        <v>50058</v>
      </c>
      <c r="K21" s="44">
        <f>ROUND(J21/E21*100,1)</f>
        <v>135.6</v>
      </c>
      <c r="L21" s="54"/>
    </row>
    <row r="22" spans="1:12" s="8" customFormat="1" ht="31.5">
      <c r="A22" s="10"/>
      <c r="B22" s="21" t="s">
        <v>26</v>
      </c>
      <c r="C22" s="55">
        <v>127</v>
      </c>
      <c r="D22" s="55">
        <v>-40</v>
      </c>
      <c r="E22" s="33">
        <v>-40</v>
      </c>
      <c r="F22" s="52">
        <v>34</v>
      </c>
      <c r="G22" s="52">
        <v>34</v>
      </c>
      <c r="H22" s="33">
        <f t="shared" si="6"/>
        <v>0</v>
      </c>
      <c r="I22" s="44">
        <f t="shared" si="5"/>
        <v>-85</v>
      </c>
      <c r="J22" s="33">
        <v>46</v>
      </c>
      <c r="K22" s="44">
        <f>ROUND(J22/E22*100,1)</f>
        <v>-115</v>
      </c>
      <c r="L22" s="54"/>
    </row>
    <row r="23" spans="1:12" s="8" customFormat="1" ht="31.5">
      <c r="A23" s="10"/>
      <c r="B23" s="21" t="s">
        <v>27</v>
      </c>
      <c r="C23" s="55">
        <v>5329</v>
      </c>
      <c r="D23" s="55">
        <v>5580</v>
      </c>
      <c r="E23" s="33">
        <v>5580</v>
      </c>
      <c r="F23" s="52">
        <v>5195</v>
      </c>
      <c r="G23" s="52">
        <v>5690</v>
      </c>
      <c r="H23" s="33">
        <f>G23-F23</f>
        <v>495</v>
      </c>
      <c r="I23" s="44">
        <f t="shared" si="5"/>
        <v>102</v>
      </c>
      <c r="J23" s="33">
        <v>5852</v>
      </c>
      <c r="K23" s="44">
        <f>ROUND(J23/E23*100,1)</f>
        <v>104.9</v>
      </c>
      <c r="L23" s="54"/>
    </row>
    <row r="24" spans="1:12" s="8" customFormat="1" ht="31.5">
      <c r="A24" s="10"/>
      <c r="B24" s="21" t="s">
        <v>28</v>
      </c>
      <c r="C24" s="55">
        <v>49650</v>
      </c>
      <c r="D24" s="55">
        <v>49749</v>
      </c>
      <c r="E24" s="33">
        <v>49749</v>
      </c>
      <c r="F24" s="52">
        <v>0</v>
      </c>
      <c r="G24" s="52">
        <v>10534</v>
      </c>
      <c r="H24" s="33">
        <f>G24-F24</f>
        <v>10534</v>
      </c>
      <c r="I24" s="44">
        <f t="shared" si="5"/>
        <v>21.2</v>
      </c>
      <c r="J24" s="33">
        <v>11027</v>
      </c>
      <c r="K24" s="44"/>
      <c r="L24" s="54"/>
    </row>
    <row r="25" spans="1:12" s="8" customFormat="1" ht="15.75">
      <c r="A25" s="10"/>
      <c r="B25" s="21" t="s">
        <v>29</v>
      </c>
      <c r="C25" s="55">
        <v>3758</v>
      </c>
      <c r="D25" s="55">
        <v>4923</v>
      </c>
      <c r="E25" s="33">
        <v>4923</v>
      </c>
      <c r="F25" s="52">
        <v>2435</v>
      </c>
      <c r="G25" s="52">
        <v>3236</v>
      </c>
      <c r="H25" s="33">
        <f t="shared" si="6"/>
        <v>801</v>
      </c>
      <c r="I25" s="44">
        <f t="shared" si="5"/>
        <v>65.7</v>
      </c>
      <c r="J25" s="33">
        <v>3559</v>
      </c>
      <c r="K25" s="44">
        <f>ROUND(J25/E25*100,1)</f>
        <v>72.3</v>
      </c>
      <c r="L25" s="54"/>
    </row>
    <row r="26" spans="1:12" s="8" customFormat="1" ht="15.75">
      <c r="A26" s="10"/>
      <c r="B26" s="21" t="s">
        <v>30</v>
      </c>
      <c r="C26" s="55">
        <v>1109</v>
      </c>
      <c r="D26" s="55">
        <v>1249</v>
      </c>
      <c r="E26" s="33">
        <v>1249</v>
      </c>
      <c r="F26" s="52">
        <v>1200</v>
      </c>
      <c r="G26" s="52">
        <v>1230</v>
      </c>
      <c r="H26" s="33">
        <f t="shared" si="6"/>
        <v>30</v>
      </c>
      <c r="I26" s="44">
        <f t="shared" si="5"/>
        <v>98.5</v>
      </c>
      <c r="J26" s="33">
        <v>1325</v>
      </c>
      <c r="K26" s="44">
        <f>ROUND(J26/E26*100,1)</f>
        <v>106.1</v>
      </c>
      <c r="L26" s="54"/>
    </row>
    <row r="27" spans="1:11" s="7" customFormat="1" ht="15.75">
      <c r="A27" s="13" t="s">
        <v>4</v>
      </c>
      <c r="B27" s="14" t="s">
        <v>5</v>
      </c>
      <c r="C27" s="57">
        <f aca="true" t="shared" si="7" ref="C27:J27">C28+C33+C34+C35+C36+C37</f>
        <v>1914157</v>
      </c>
      <c r="D27" s="57">
        <f t="shared" si="7"/>
        <v>1912939</v>
      </c>
      <c r="E27" s="27">
        <f t="shared" si="7"/>
        <v>1912939</v>
      </c>
      <c r="F27" s="57">
        <f t="shared" si="7"/>
        <v>1688955</v>
      </c>
      <c r="G27" s="57">
        <f t="shared" si="7"/>
        <v>1858481</v>
      </c>
      <c r="H27" s="27">
        <f t="shared" si="7"/>
        <v>169526</v>
      </c>
      <c r="I27" s="27">
        <f t="shared" si="7"/>
        <v>442.7</v>
      </c>
      <c r="J27" s="27">
        <f t="shared" si="7"/>
        <v>1858398</v>
      </c>
      <c r="K27" s="43">
        <f>ROUND(J27/E27*100,1)</f>
        <v>97.1</v>
      </c>
    </row>
    <row r="28" spans="1:11" s="7" customFormat="1" ht="15.75">
      <c r="A28" s="13"/>
      <c r="B28" s="15" t="s">
        <v>8</v>
      </c>
      <c r="C28" s="28">
        <f aca="true" t="shared" si="8" ref="C28:H28">C30+C31+C32</f>
        <v>59818</v>
      </c>
      <c r="D28" s="28">
        <f t="shared" si="8"/>
        <v>1140875</v>
      </c>
      <c r="E28" s="28">
        <f t="shared" si="8"/>
        <v>1140875</v>
      </c>
      <c r="F28" s="36">
        <f t="shared" si="8"/>
        <v>955298</v>
      </c>
      <c r="G28" s="36">
        <f t="shared" si="8"/>
        <v>957149</v>
      </c>
      <c r="H28" s="28">
        <f t="shared" si="8"/>
        <v>1851</v>
      </c>
      <c r="I28" s="44">
        <f>ROUND(G28/D28*100,1)</f>
        <v>83.9</v>
      </c>
      <c r="J28" s="28">
        <f>J30+J31+J32</f>
        <v>957149</v>
      </c>
      <c r="K28" s="44">
        <f>ROUND(J28/E28*100,1)</f>
        <v>83.9</v>
      </c>
    </row>
    <row r="29" spans="1:11" s="7" customFormat="1" ht="15.75">
      <c r="A29" s="13"/>
      <c r="B29" s="32" t="s">
        <v>2</v>
      </c>
      <c r="C29" s="28"/>
      <c r="D29" s="28"/>
      <c r="E29" s="28"/>
      <c r="F29" s="9"/>
      <c r="G29" s="9"/>
      <c r="H29" s="28"/>
      <c r="I29" s="44"/>
      <c r="J29" s="28"/>
      <c r="K29" s="44"/>
    </row>
    <row r="30" spans="1:11" s="7" customFormat="1" ht="47.25">
      <c r="A30" s="13"/>
      <c r="B30" s="15" t="s">
        <v>14</v>
      </c>
      <c r="C30" s="28">
        <v>16372</v>
      </c>
      <c r="D30" s="28">
        <v>16372</v>
      </c>
      <c r="E30" s="28">
        <v>16372</v>
      </c>
      <c r="F30" s="28">
        <v>17362</v>
      </c>
      <c r="G30" s="28">
        <v>17362</v>
      </c>
      <c r="H30" s="33">
        <f aca="true" t="shared" si="9" ref="H30:H37">G30-F30</f>
        <v>0</v>
      </c>
      <c r="I30" s="44">
        <f>ROUND(G30/D30*100,1)</f>
        <v>106</v>
      </c>
      <c r="J30" s="28">
        <v>17362</v>
      </c>
      <c r="K30" s="44">
        <f>ROUND(J30/E30*100,1)</f>
        <v>106</v>
      </c>
    </row>
    <row r="31" spans="1:11" s="7" customFormat="1" ht="63">
      <c r="A31" s="13"/>
      <c r="B31" s="15" t="s">
        <v>38</v>
      </c>
      <c r="C31" s="28"/>
      <c r="D31" s="28">
        <v>1081057</v>
      </c>
      <c r="E31" s="28">
        <v>1081057</v>
      </c>
      <c r="F31" s="28">
        <v>920664</v>
      </c>
      <c r="G31" s="28">
        <v>920664</v>
      </c>
      <c r="H31" s="33">
        <f t="shared" si="9"/>
        <v>0</v>
      </c>
      <c r="I31" s="44"/>
      <c r="J31" s="28">
        <v>920664</v>
      </c>
      <c r="K31" s="44"/>
    </row>
    <row r="32" spans="1:11" s="7" customFormat="1" ht="31.5">
      <c r="A32" s="13"/>
      <c r="B32" s="15" t="s">
        <v>6</v>
      </c>
      <c r="C32" s="28">
        <v>43446</v>
      </c>
      <c r="D32" s="28">
        <v>43446</v>
      </c>
      <c r="E32" s="28">
        <v>43446</v>
      </c>
      <c r="F32" s="28">
        <v>17272</v>
      </c>
      <c r="G32" s="28">
        <v>19123</v>
      </c>
      <c r="H32" s="33">
        <f t="shared" si="9"/>
        <v>1851</v>
      </c>
      <c r="I32" s="44">
        <f aca="true" t="shared" si="10" ref="I32:I38">ROUND(G32/D32*100,1)</f>
        <v>44</v>
      </c>
      <c r="J32" s="28">
        <v>19123</v>
      </c>
      <c r="K32" s="44"/>
    </row>
    <row r="33" spans="1:11" s="7" customFormat="1" ht="15.75">
      <c r="A33" s="13"/>
      <c r="B33" s="15" t="s">
        <v>11</v>
      </c>
      <c r="C33" s="28">
        <v>87942</v>
      </c>
      <c r="D33" s="28">
        <v>87942</v>
      </c>
      <c r="E33" s="28">
        <v>87942</v>
      </c>
      <c r="F33" s="36">
        <v>0</v>
      </c>
      <c r="G33" s="36">
        <v>131632</v>
      </c>
      <c r="H33" s="33">
        <f t="shared" si="9"/>
        <v>131632</v>
      </c>
      <c r="I33" s="44">
        <f t="shared" si="10"/>
        <v>149.7</v>
      </c>
      <c r="J33" s="28">
        <v>131632</v>
      </c>
      <c r="K33" s="44"/>
    </row>
    <row r="34" spans="1:11" s="7" customFormat="1" ht="15.75">
      <c r="A34" s="13"/>
      <c r="B34" s="15" t="s">
        <v>9</v>
      </c>
      <c r="C34" s="28">
        <v>650395</v>
      </c>
      <c r="D34" s="28">
        <v>649184</v>
      </c>
      <c r="E34" s="28">
        <v>649184</v>
      </c>
      <c r="F34" s="36">
        <v>733645</v>
      </c>
      <c r="G34" s="36">
        <v>750291</v>
      </c>
      <c r="H34" s="33">
        <f t="shared" si="9"/>
        <v>16646</v>
      </c>
      <c r="I34" s="44">
        <f t="shared" si="10"/>
        <v>115.6</v>
      </c>
      <c r="J34" s="28">
        <v>750208</v>
      </c>
      <c r="K34" s="44">
        <f>ROUND(J34/E34*100,1)</f>
        <v>115.6</v>
      </c>
    </row>
    <row r="35" spans="1:11" s="7" customFormat="1" ht="15.75">
      <c r="A35" s="13"/>
      <c r="B35" s="15" t="s">
        <v>10</v>
      </c>
      <c r="C35" s="28">
        <v>35077</v>
      </c>
      <c r="D35" s="28">
        <v>35077</v>
      </c>
      <c r="E35" s="28">
        <v>35077</v>
      </c>
      <c r="F35" s="36"/>
      <c r="G35" s="36">
        <v>19434</v>
      </c>
      <c r="H35" s="33">
        <f t="shared" si="9"/>
        <v>19434</v>
      </c>
      <c r="I35" s="44">
        <f t="shared" si="10"/>
        <v>55.4</v>
      </c>
      <c r="J35" s="28">
        <v>19434</v>
      </c>
      <c r="K35" s="44"/>
    </row>
    <row r="36" spans="1:11" s="7" customFormat="1" ht="63">
      <c r="A36" s="13"/>
      <c r="B36" s="12" t="s">
        <v>3</v>
      </c>
      <c r="C36" s="28">
        <v>-144</v>
      </c>
      <c r="D36" s="28">
        <v>-144</v>
      </c>
      <c r="E36" s="28">
        <v>-144</v>
      </c>
      <c r="F36" s="36"/>
      <c r="G36" s="33">
        <v>-26</v>
      </c>
      <c r="H36" s="33">
        <f t="shared" si="9"/>
        <v>-26</v>
      </c>
      <c r="I36" s="44">
        <f t="shared" si="10"/>
        <v>18.1</v>
      </c>
      <c r="J36" s="28">
        <v>-26</v>
      </c>
      <c r="K36" s="44">
        <f>ROUND(J36/E36*100,1)</f>
        <v>18.1</v>
      </c>
    </row>
    <row r="37" spans="1:11" s="7" customFormat="1" ht="15.75">
      <c r="A37" s="13"/>
      <c r="B37" s="15" t="s">
        <v>13</v>
      </c>
      <c r="C37" s="28">
        <v>1081069</v>
      </c>
      <c r="D37" s="28">
        <v>5</v>
      </c>
      <c r="E37" s="28">
        <v>5</v>
      </c>
      <c r="F37" s="36">
        <v>12</v>
      </c>
      <c r="G37" s="36">
        <v>1</v>
      </c>
      <c r="H37" s="33">
        <f t="shared" si="9"/>
        <v>-11</v>
      </c>
      <c r="I37" s="44">
        <f t="shared" si="10"/>
        <v>20</v>
      </c>
      <c r="J37" s="28">
        <v>1</v>
      </c>
      <c r="K37" s="44">
        <f>ROUND(J37/E37*100,1)</f>
        <v>20</v>
      </c>
    </row>
    <row r="38" spans="1:12" s="5" customFormat="1" ht="15.75">
      <c r="A38" s="9"/>
      <c r="B38" s="16" t="s">
        <v>7</v>
      </c>
      <c r="C38" s="57">
        <f aca="true" t="shared" si="11" ref="C38:H38">C8+C27</f>
        <v>2342607</v>
      </c>
      <c r="D38" s="57">
        <f t="shared" si="11"/>
        <v>2344168</v>
      </c>
      <c r="E38" s="27">
        <f t="shared" si="11"/>
        <v>2344168</v>
      </c>
      <c r="F38" s="57">
        <f t="shared" si="11"/>
        <v>2091770</v>
      </c>
      <c r="G38" s="57">
        <f t="shared" si="11"/>
        <v>2262398</v>
      </c>
      <c r="H38" s="27">
        <f t="shared" si="11"/>
        <v>170628</v>
      </c>
      <c r="I38" s="59">
        <f t="shared" si="10"/>
        <v>96.5</v>
      </c>
      <c r="J38" s="27">
        <f>J8+J27</f>
        <v>2269736</v>
      </c>
      <c r="K38" s="43">
        <f>ROUND(J38/E38*100,1)</f>
        <v>96.8</v>
      </c>
      <c r="L38" s="62"/>
    </row>
  </sheetData>
  <sheetProtection/>
  <mergeCells count="4">
    <mergeCell ref="C4:E4"/>
    <mergeCell ref="F4:K4"/>
    <mergeCell ref="A1:K1"/>
    <mergeCell ref="B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2018-08-08T13:06:37Z</cp:lastPrinted>
  <dcterms:created xsi:type="dcterms:W3CDTF">2010-12-14T11:31:26Z</dcterms:created>
  <dcterms:modified xsi:type="dcterms:W3CDTF">2019-01-23T12:07:39Z</dcterms:modified>
  <cp:category/>
  <cp:version/>
  <cp:contentType/>
  <cp:contentStatus/>
</cp:coreProperties>
</file>