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6090" activeTab="0"/>
  </bookViews>
  <sheets>
    <sheet name="2017" sheetId="1" r:id="rId1"/>
    <sheet name="Справочно" sheetId="2" r:id="rId2"/>
  </sheets>
  <definedNames>
    <definedName name="Excel_BuiltIn_Print_Titles_1" localSheetId="1">'Справочно'!#REF!</definedName>
    <definedName name="Excel_BuiltIn_Print_Titles_1">'2017'!$6:$6</definedName>
    <definedName name="Z_CE6439A0_5E5D_421B_ABB2_722138EC3011_.wvu.PrintArea" localSheetId="0" hidden="1">'2017'!$A$1:$J$38</definedName>
    <definedName name="Z_CE6439A0_5E5D_421B_ABB2_722138EC3011_.wvu.PrintTitles" localSheetId="0" hidden="1">'2017'!$4:$6</definedName>
    <definedName name="_xlnm.Print_Titles" localSheetId="0">'2017'!$4:$6</definedName>
    <definedName name="_xlnm.Print_Area" localSheetId="0">'2017'!$A$1:$K$38</definedName>
    <definedName name="_xlnm.Print_Area" localSheetId="1">'Справочно'!$A$1:$I$41</definedName>
  </definedNames>
  <calcPr fullCalcOnLoad="1"/>
</workbook>
</file>

<file path=xl/sharedStrings.xml><?xml version="1.0" encoding="utf-8"?>
<sst xmlns="http://schemas.openxmlformats.org/spreadsheetml/2006/main" count="88" uniqueCount="81">
  <si>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</si>
  <si>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</si>
  <si>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</si>
  <si>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</si>
  <si>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</si>
  <si>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</si>
  <si>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</si>
  <si>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</si>
  <si>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</si>
  <si>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</si>
  <si>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</si>
  <si>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</si>
  <si>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</si>
  <si>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</si>
  <si>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</si>
  <si>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дотации на выравнивание бюджетной обеспеченности поселений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</si>
  <si>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</si>
  <si>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</si>
  <si>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</si>
  <si>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</si>
  <si>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</si>
  <si>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</si>
  <si>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</si>
  <si>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</si>
  <si>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</si>
  <si>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</si>
  <si>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</si>
  <si>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</si>
  <si>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</si>
  <si>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</si>
  <si>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</si>
  <si>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</si>
  <si>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</si>
  <si>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Справочно: </t>
  </si>
  <si>
    <t xml:space="preserve"> - налог на имущество физических лиц</t>
  </si>
  <si>
    <t>Кредиторская задолженность</t>
  </si>
  <si>
    <t>в том числе по:</t>
  </si>
  <si>
    <t xml:space="preserve"> - начислениям на заработную плату</t>
  </si>
  <si>
    <t xml:space="preserve"> - оплате коммунальных услуг</t>
  </si>
  <si>
    <t xml:space="preserve"> - другим расходам</t>
  </si>
  <si>
    <t>в том числе по районному бюджету</t>
  </si>
  <si>
    <r>
      <t>.</t>
    </r>
    <r>
      <rPr>
        <sz val="12"/>
        <rFont val="Times New Roman"/>
        <family val="1"/>
      </rPr>
      <t>-коммерческие кредиты</t>
    </r>
  </si>
  <si>
    <r>
      <t>.</t>
    </r>
    <r>
      <rPr>
        <sz val="12"/>
        <rFont val="Times New Roman"/>
        <family val="1"/>
      </rPr>
      <t>-бюджетные кредиты</t>
    </r>
  </si>
  <si>
    <t>в том числе по бюджетам городских и сельских поселений</t>
  </si>
  <si>
    <t>1.1</t>
  </si>
  <si>
    <t>по состоянию на 01.01.2016</t>
  </si>
  <si>
    <t>сумма             гр.4-гр.3</t>
  </si>
  <si>
    <t>%</t>
  </si>
  <si>
    <t>транспортному налогу</t>
  </si>
  <si>
    <t>земельному налогу</t>
  </si>
  <si>
    <t>Доля недоимки по налогу на имущество организаций и транспортному налогу в общем объеме недоимки по региональным налогам  (%)</t>
  </si>
  <si>
    <t>Доля недоимки по земельному налогу в общем объеме недоимки по местным налогам  (%)</t>
  </si>
  <si>
    <t>Задолженность по неналоговым доходам</t>
  </si>
  <si>
    <t>муниципальные гарантии</t>
  </si>
  <si>
    <t>Первона-чально утвержден-ный бюджет</t>
  </si>
  <si>
    <t>налогу на имущество организаций</t>
  </si>
  <si>
    <t xml:space="preserve"> - НДФЛ</t>
  </si>
  <si>
    <t xml:space="preserve"> - заработной плате 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</si>
  <si>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</si>
  <si>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</si>
  <si>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</si>
  <si>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специальными налоговыми режимами</t>
  </si>
  <si>
    <t>Консолидированный муниципальный долг - всего</t>
  </si>
  <si>
    <t>Исполнено за год</t>
  </si>
  <si>
    <t>Уточненный план</t>
  </si>
  <si>
    <t>Недоимка по бюджетным учреждениям</t>
  </si>
  <si>
    <t>по состоянию на 01.01.2017</t>
  </si>
  <si>
    <t>Информация по консолидированному бюджету г. Заречного Пензенской области</t>
  </si>
  <si>
    <t>% уточ. плана 2017 года к исполне-нию за 2016 год</t>
  </si>
  <si>
    <t>Недоимка - всего</t>
  </si>
  <si>
    <t xml:space="preserve">Начальник управления                                                                                                            Н.А. Шаролапова           </t>
  </si>
  <si>
    <t xml:space="preserve">по состоянию на 01.08.2017 </t>
  </si>
  <si>
    <t>отклонения от 01.01.2017</t>
  </si>
  <si>
    <r>
      <t xml:space="preserve">* информация по недоимке представлена по состоянию на 01.07.2017 (на  01.08.2017 нет сведений от ИФНС)     </t>
    </r>
    <r>
      <rPr>
        <sz val="12"/>
        <rFont val="Times New Roman"/>
        <family val="1"/>
      </rPr>
      <t xml:space="preserve">
</t>
    </r>
  </si>
  <si>
    <t>Доходы бюджета закрытого административно-территориального образования  г.Заречного Пензенской области</t>
  </si>
  <si>
    <t xml:space="preserve">Отклонения </t>
  </si>
  <si>
    <t>по состоянию на  01.11.2017</t>
  </si>
  <si>
    <t>Исполнено за январь-октябрь</t>
  </si>
  <si>
    <t xml:space="preserve">Уточненный план по состоянию на 01.11.2017 </t>
  </si>
  <si>
    <t xml:space="preserve">Исполнено на 01.11.2017 </t>
  </si>
  <si>
    <t xml:space="preserve">Темп роста (снижения) январь-октябрь 2017 к соотв. периоду 2016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</si>
</sst>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</numFmts>
  <fonts count="56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8"/>
      <color indexed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1" applyNumberFormat="0" applyAlignment="0" applyProtection="0"/>
    <xf numFmtId="0" fontId="40" fillId="31" borderId="2" applyNumberFormat="0" applyAlignment="0" applyProtection="0"/>
    <xf numFmtId="0" fontId="38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1" applyNumberFormat="0" applyAlignment="0" applyProtection="0"/>
    <xf numFmtId="0" fontId="47" fillId="0" borderId="6" applyNumberFormat="0" applyFill="0" applyAlignment="0" applyProtection="0"/>
    <xf numFmtId="0" fontId="48" fillId="14" borderId="0" applyNumberFormat="0" applyBorder="0" applyAlignment="0" applyProtection="0"/>
    <xf numFmtId="0" fontId="38" fillId="4" borderId="7" applyNumberFormat="0" applyFont="0" applyAlignment="0" applyProtection="0"/>
    <xf numFmtId="0" fontId="49" fillId="30" borderId="8" applyNumberFormat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8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>
      <alignment/>
      <protection/>
    </xf>
    <xf numFmtId="49" fontId="54" fillId="0" borderId="0">
      <alignment/>
      <protection/>
    </xf>
    <xf numFmtId="49" fontId="54" fillId="0" borderId="10">
      <alignment horizontal="right" vertical="center" wrapText="1"/>
      <protection/>
    </xf>
    <xf numFmtId="49" fontId="54" fillId="0" borderId="10">
      <alignment/>
      <protection/>
    </xf>
    <xf numFmtId="0" fontId="35" fillId="0" borderId="0">
      <alignment/>
      <protection/>
    </xf>
    <xf numFmtId="49" fontId="54" fillId="0" borderId="11">
      <alignment/>
      <protection/>
    </xf>
    <xf numFmtId="49" fontId="22" fillId="0" borderId="12">
      <alignment horizontal="center" vertical="center" wrapText="1"/>
      <protection/>
    </xf>
    <xf numFmtId="0" fontId="3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33" fillId="30" borderId="12">
      <alignment horizontal="center" vertical="center" wrapText="1"/>
      <protection/>
    </xf>
    <xf numFmtId="49" fontId="54" fillId="0" borderId="13">
      <alignment/>
      <protection/>
    </xf>
    <xf numFmtId="0" fontId="53" fillId="0" borderId="0">
      <alignment/>
      <protection/>
    </xf>
    <xf numFmtId="49" fontId="54" fillId="0" borderId="0">
      <alignment horizontal="right"/>
      <protection/>
    </xf>
    <xf numFmtId="0" fontId="55" fillId="0" borderId="11">
      <alignment/>
      <protection/>
    </xf>
    <xf numFmtId="0" fontId="55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4" fillId="0" borderId="11">
      <alignment/>
      <protection/>
    </xf>
    <xf numFmtId="49" fontId="54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4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4" fillId="0" borderId="11">
      <alignment horizontal="center"/>
      <protection/>
    </xf>
    <xf numFmtId="49" fontId="54" fillId="0" borderId="13">
      <alignment horizontal="center"/>
      <protection/>
    </xf>
    <xf numFmtId="174" fontId="54" fillId="0" borderId="11">
      <alignment horizontal="center"/>
      <protection/>
    </xf>
    <xf numFmtId="0" fontId="55" fillId="0" borderId="12">
      <alignment wrapText="1"/>
      <protection/>
    </xf>
    <xf numFmtId="0" fontId="35" fillId="0" borderId="0">
      <alignment/>
      <protection/>
    </xf>
    <xf numFmtId="0" fontId="35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1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 applyProtection="1">
      <alignment vertical="top"/>
      <protection locked="0"/>
    </xf>
    <xf numFmtId="3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left" vertical="center" wrapText="1"/>
    </xf>
    <xf numFmtId="49" fontId="19" fillId="0" borderId="20" xfId="0" applyNumberFormat="1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wrapText="1"/>
    </xf>
    <xf numFmtId="0" fontId="27" fillId="0" borderId="0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19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 wrapText="1"/>
    </xf>
    <xf numFmtId="0" fontId="24" fillId="0" borderId="20" xfId="0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22" xfId="0" applyNumberFormat="1" applyFont="1" applyFill="1" applyBorder="1" applyAlignment="1">
      <alignment wrapText="1"/>
    </xf>
    <xf numFmtId="3" fontId="23" fillId="0" borderId="20" xfId="0" applyNumberFormat="1" applyFont="1" applyFill="1" applyBorder="1" applyAlignment="1" applyProtection="1">
      <alignment horizontal="right" vertical="center"/>
      <protection locked="0"/>
    </xf>
    <xf numFmtId="3" fontId="20" fillId="0" borderId="20" xfId="0" applyNumberFormat="1" applyFont="1" applyFill="1" applyBorder="1" applyAlignment="1">
      <alignment horizontal="righ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3" fontId="20" fillId="5" borderId="20" xfId="0" applyNumberFormat="1" applyFont="1" applyFill="1" applyBorder="1" applyAlignment="1">
      <alignment horizontal="center" vertical="center" wrapText="1"/>
    </xf>
    <xf numFmtId="49" fontId="20" fillId="5" borderId="20" xfId="0" applyNumberFormat="1" applyFont="1" applyFill="1" applyBorder="1" applyAlignment="1">
      <alignment vertical="center" wrapText="1"/>
    </xf>
    <xf numFmtId="3" fontId="19" fillId="5" borderId="20" xfId="0" applyNumberFormat="1" applyFont="1" applyFill="1" applyBorder="1" applyAlignment="1">
      <alignment vertical="center" wrapText="1"/>
    </xf>
    <xf numFmtId="0" fontId="20" fillId="5" borderId="20" xfId="0" applyFont="1" applyFill="1" applyBorder="1" applyAlignment="1">
      <alignment wrapText="1"/>
    </xf>
    <xf numFmtId="3" fontId="20" fillId="5" borderId="20" xfId="0" applyNumberFormat="1" applyFont="1" applyFill="1" applyBorder="1" applyAlignment="1">
      <alignment horizontal="right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wrapText="1"/>
    </xf>
    <xf numFmtId="0" fontId="20" fillId="0" borderId="2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3" fontId="19" fillId="0" borderId="20" xfId="0" applyNumberFormat="1" applyFont="1" applyFill="1" applyBorder="1" applyAlignment="1">
      <alignment horizontal="right" wrapText="1"/>
    </xf>
    <xf numFmtId="3" fontId="20" fillId="5" borderId="20" xfId="0" applyNumberFormat="1" applyFont="1" applyFill="1" applyBorder="1" applyAlignment="1">
      <alignment vertical="center" wrapText="1"/>
    </xf>
    <xf numFmtId="0" fontId="33" fillId="0" borderId="20" xfId="0" applyNumberFormat="1" applyFont="1" applyFill="1" applyBorder="1" applyAlignment="1">
      <alignment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 applyProtection="1">
      <alignment horizontal="center" vertical="top"/>
      <protection locked="0"/>
    </xf>
    <xf numFmtId="173" fontId="27" fillId="0" borderId="0" xfId="0" applyNumberFormat="1" applyFont="1" applyFill="1" applyBorder="1" applyAlignment="1">
      <alignment horizontal="center" wrapText="1"/>
    </xf>
    <xf numFmtId="173" fontId="29" fillId="0" borderId="23" xfId="0" applyNumberFormat="1" applyFont="1" applyFill="1" applyBorder="1" applyAlignment="1">
      <alignment horizontal="center" vertical="center" wrapText="1"/>
    </xf>
    <xf numFmtId="173" fontId="19" fillId="5" borderId="20" xfId="0" applyNumberFormat="1" applyFont="1" applyFill="1" applyBorder="1" applyAlignment="1">
      <alignment vertical="center" wrapText="1"/>
    </xf>
    <xf numFmtId="173" fontId="23" fillId="0" borderId="20" xfId="0" applyNumberFormat="1" applyFont="1" applyFill="1" applyBorder="1" applyAlignment="1" applyProtection="1">
      <alignment horizontal="right" vertical="center"/>
      <protection locked="0"/>
    </xf>
    <xf numFmtId="173" fontId="22" fillId="0" borderId="20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19" fillId="0" borderId="20" xfId="0" applyNumberFormat="1" applyFont="1" applyFill="1" applyBorder="1" applyAlignment="1">
      <alignment horizontal="center" vertical="center" wrapText="1"/>
    </xf>
    <xf numFmtId="173" fontId="20" fillId="5" borderId="20" xfId="0" applyNumberFormat="1" applyFont="1" applyFill="1" applyBorder="1" applyAlignment="1">
      <alignment horizontal="right" wrapText="1"/>
    </xf>
    <xf numFmtId="173" fontId="19" fillId="0" borderId="20" xfId="0" applyNumberFormat="1" applyFont="1" applyFill="1" applyBorder="1" applyAlignment="1">
      <alignment horizontal="right" wrapText="1"/>
    </xf>
    <xf numFmtId="3" fontId="19" fillId="0" borderId="20" xfId="0" applyNumberFormat="1" applyFont="1" applyFill="1" applyBorder="1" applyAlignment="1">
      <alignment horizontal="right"/>
    </xf>
    <xf numFmtId="49" fontId="19" fillId="0" borderId="20" xfId="0" applyNumberFormat="1" applyFont="1" applyFill="1" applyBorder="1" applyAlignment="1">
      <alignment vertical="center" wrapText="1"/>
    </xf>
    <xf numFmtId="3" fontId="19" fillId="0" borderId="20" xfId="0" applyNumberFormat="1" applyFont="1" applyFill="1" applyBorder="1" applyAlignment="1">
      <alignment vertical="center" wrapText="1"/>
    </xf>
    <xf numFmtId="49" fontId="19" fillId="5" borderId="20" xfId="0" applyNumberFormat="1" applyFont="1" applyFill="1" applyBorder="1" applyAlignment="1">
      <alignment horizontal="center" vertical="center" wrapText="1"/>
    </xf>
    <xf numFmtId="3" fontId="23" fillId="5" borderId="20" xfId="0" applyNumberFormat="1" applyFont="1" applyFill="1" applyBorder="1" applyAlignment="1" applyProtection="1">
      <alignment horizontal="right"/>
      <protection locked="0"/>
    </xf>
    <xf numFmtId="3" fontId="20" fillId="5" borderId="20" xfId="0" applyNumberFormat="1" applyFont="1" applyFill="1" applyBorder="1" applyAlignment="1">
      <alignment wrapText="1"/>
    </xf>
    <xf numFmtId="0" fontId="21" fillId="0" borderId="20" xfId="0" applyFont="1" applyFill="1" applyBorder="1" applyAlignment="1">
      <alignment vertical="center" wrapText="1"/>
    </xf>
    <xf numFmtId="3" fontId="19" fillId="0" borderId="20" xfId="0" applyNumberFormat="1" applyFont="1" applyFill="1" applyBorder="1" applyAlignment="1">
      <alignment wrapText="1"/>
    </xf>
    <xf numFmtId="173" fontId="19" fillId="0" borderId="20" xfId="0" applyNumberFormat="1" applyFont="1" applyFill="1" applyBorder="1" applyAlignment="1">
      <alignment horizontal="center" vertical="center" wrapText="1"/>
    </xf>
    <xf numFmtId="173" fontId="19" fillId="0" borderId="2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wrapText="1"/>
    </xf>
    <xf numFmtId="0" fontId="21" fillId="0" borderId="24" xfId="0" applyNumberFormat="1" applyFont="1" applyFill="1" applyBorder="1" applyAlignment="1">
      <alignment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wrapText="1"/>
    </xf>
    <xf numFmtId="3" fontId="23" fillId="5" borderId="20" xfId="0" applyNumberFormat="1" applyFont="1" applyFill="1" applyBorder="1" applyAlignment="1" applyProtection="1">
      <alignment horizontal="right" vertical="center"/>
      <protection locked="0"/>
    </xf>
    <xf numFmtId="3" fontId="20" fillId="5" borderId="20" xfId="0" applyNumberFormat="1" applyFont="1" applyFill="1" applyBorder="1" applyAlignment="1">
      <alignment horizontal="right" wrapText="1"/>
    </xf>
    <xf numFmtId="3" fontId="19" fillId="0" borderId="20" xfId="0" applyNumberFormat="1" applyFont="1" applyFill="1" applyBorder="1" applyAlignment="1">
      <alignment horizontal="center" wrapText="1"/>
    </xf>
    <xf numFmtId="3" fontId="19" fillId="0" borderId="20" xfId="0" applyNumberFormat="1" applyFont="1" applyFill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wrapText="1"/>
    </xf>
    <xf numFmtId="173" fontId="19" fillId="0" borderId="20" xfId="0" applyNumberFormat="1" applyFont="1" applyFill="1" applyBorder="1" applyAlignment="1">
      <alignment horizontal="right" vertical="center" wrapText="1"/>
    </xf>
    <xf numFmtId="3" fontId="20" fillId="5" borderId="20" xfId="0" applyNumberFormat="1" applyFont="1" applyFill="1" applyBorder="1" applyAlignment="1" applyProtection="1">
      <alignment horizontal="right" vertical="center"/>
      <protection locked="0"/>
    </xf>
    <xf numFmtId="3" fontId="22" fillId="0" borderId="20" xfId="0" applyNumberFormat="1" applyFont="1" applyFill="1" applyBorder="1" applyAlignment="1" applyProtection="1">
      <alignment horizontal="right"/>
      <protection locked="0"/>
    </xf>
    <xf numFmtId="3" fontId="20" fillId="0" borderId="20" xfId="0" applyNumberFormat="1" applyFont="1" applyFill="1" applyBorder="1" applyAlignment="1" applyProtection="1">
      <alignment horizontal="right"/>
      <protection locked="0"/>
    </xf>
    <xf numFmtId="3" fontId="20" fillId="0" borderId="20" xfId="0" applyNumberFormat="1" applyFont="1" applyFill="1" applyBorder="1" applyAlignment="1">
      <alignment horizontal="right" wrapText="1"/>
    </xf>
    <xf numFmtId="3" fontId="23" fillId="0" borderId="20" xfId="0" applyNumberFormat="1" applyFont="1" applyFill="1" applyBorder="1" applyAlignment="1" applyProtection="1">
      <alignment horizontal="right"/>
      <protection locked="0"/>
    </xf>
    <xf numFmtId="3" fontId="19" fillId="0" borderId="0" xfId="0" applyNumberFormat="1" applyFont="1" applyFill="1" applyBorder="1" applyAlignment="1">
      <alignment horizontal="right" wrapText="1"/>
    </xf>
    <xf numFmtId="173" fontId="19" fillId="0" borderId="0" xfId="0" applyNumberFormat="1" applyFont="1" applyFill="1" applyBorder="1" applyAlignment="1">
      <alignment horizontal="right" wrapText="1"/>
    </xf>
    <xf numFmtId="0" fontId="30" fillId="0" borderId="24" xfId="0" applyNumberFormat="1" applyFont="1" applyFill="1" applyBorder="1" applyAlignment="1">
      <alignment horizontal="left" wrapText="1"/>
    </xf>
    <xf numFmtId="173" fontId="32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Alignment="1">
      <alignment horizontal="left" wrapText="1"/>
    </xf>
    <xf numFmtId="0" fontId="34" fillId="0" borderId="0" xfId="0" applyNumberFormat="1" applyFont="1" applyFill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0" sqref="M10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11.625" style="57" customWidth="1"/>
    <col min="9" max="9" width="10.875" style="1" customWidth="1"/>
    <col min="10" max="10" width="12.875" style="57" customWidth="1"/>
    <col min="11" max="11" width="11.125" style="4" customWidth="1"/>
    <col min="12" max="16384" width="10.625" style="4" customWidth="1"/>
  </cols>
  <sheetData>
    <row r="1" spans="1:11" ht="16.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customHeight="1">
      <c r="A2" s="99" t="s">
        <v>76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" customHeight="1">
      <c r="A3" s="21"/>
      <c r="B3" s="21"/>
      <c r="C3" s="21"/>
      <c r="D3" s="21"/>
      <c r="E3" s="21"/>
      <c r="F3" s="93"/>
      <c r="G3" s="75"/>
      <c r="H3" s="52"/>
      <c r="J3" s="52"/>
      <c r="K3" s="41" t="s">
        <v>32</v>
      </c>
    </row>
    <row r="4" spans="1:11" ht="18.75">
      <c r="A4" s="27"/>
      <c r="B4" s="27"/>
      <c r="C4" s="95"/>
      <c r="D4" s="95"/>
      <c r="E4" s="95"/>
      <c r="F4" s="96"/>
      <c r="G4" s="96"/>
      <c r="H4" s="96"/>
      <c r="I4" s="96"/>
      <c r="J4" s="97"/>
      <c r="K4" s="20"/>
    </row>
    <row r="5" spans="1:11" ht="87.75" customHeight="1">
      <c r="A5" s="28"/>
      <c r="B5" s="29"/>
      <c r="C5" s="76" t="s">
        <v>64</v>
      </c>
      <c r="D5" s="49" t="s">
        <v>63</v>
      </c>
      <c r="E5" s="49" t="s">
        <v>77</v>
      </c>
      <c r="F5" s="50" t="s">
        <v>54</v>
      </c>
      <c r="G5" s="50" t="s">
        <v>78</v>
      </c>
      <c r="H5" s="50" t="s">
        <v>75</v>
      </c>
      <c r="I5" s="53" t="s">
        <v>68</v>
      </c>
      <c r="J5" s="50" t="s">
        <v>79</v>
      </c>
      <c r="K5" s="94" t="s">
        <v>80</v>
      </c>
    </row>
    <row r="6" spans="1:11" s="60" customFormat="1" ht="15.75">
      <c r="A6" s="58"/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</row>
    <row r="7" spans="1:11" ht="15.75">
      <c r="A7" s="33" t="s">
        <v>0</v>
      </c>
      <c r="B7" s="34" t="s">
        <v>1</v>
      </c>
      <c r="C7" s="34"/>
      <c r="D7" s="35"/>
      <c r="E7" s="35"/>
      <c r="F7" s="35"/>
      <c r="G7" s="35"/>
      <c r="H7" s="35"/>
      <c r="I7" s="54"/>
      <c r="J7" s="35"/>
      <c r="K7" s="54"/>
    </row>
    <row r="8" spans="1:11" s="6" customFormat="1" ht="15.75">
      <c r="A8" s="51" t="s">
        <v>44</v>
      </c>
      <c r="B8" s="12" t="s">
        <v>12</v>
      </c>
      <c r="C8" s="90">
        <f>C10+C20</f>
        <v>561889.4</v>
      </c>
      <c r="D8" s="90">
        <f>D10+D20</f>
        <v>440581</v>
      </c>
      <c r="E8" s="30">
        <f>E10+E20</f>
        <v>352806</v>
      </c>
      <c r="F8" s="88">
        <f>F10+F20</f>
        <v>385268</v>
      </c>
      <c r="G8" s="88">
        <f>G10+G20</f>
        <v>431698</v>
      </c>
      <c r="H8" s="30">
        <f>H10+H20</f>
        <v>46430</v>
      </c>
      <c r="I8" s="55">
        <f>ROUND(G8/D8*100,1)</f>
        <v>98</v>
      </c>
      <c r="J8" s="30">
        <f>J10+J20</f>
        <v>345962</v>
      </c>
      <c r="K8" s="55">
        <f>ROUND(J8/E8*100,1)</f>
        <v>98.1</v>
      </c>
    </row>
    <row r="9" spans="1:11" s="6" customFormat="1" ht="15.75">
      <c r="A9" s="11"/>
      <c r="B9" s="22" t="s">
        <v>2</v>
      </c>
      <c r="C9" s="90"/>
      <c r="D9" s="90"/>
      <c r="E9" s="30"/>
      <c r="F9" s="83"/>
      <c r="G9" s="83"/>
      <c r="H9" s="30"/>
      <c r="I9" s="55"/>
      <c r="J9" s="30"/>
      <c r="K9" s="55"/>
    </row>
    <row r="10" spans="1:11" s="8" customFormat="1" ht="15.75">
      <c r="A10" s="11"/>
      <c r="B10" s="23" t="s">
        <v>16</v>
      </c>
      <c r="C10" s="90">
        <f>SUM(C11:C19)</f>
        <v>341062.4</v>
      </c>
      <c r="D10" s="90">
        <f>SUM(D11:D19)</f>
        <v>328144</v>
      </c>
      <c r="E10" s="30">
        <f>SUM(E11:E19)</f>
        <v>257208</v>
      </c>
      <c r="F10" s="88">
        <f>SUM(F11:F19)</f>
        <v>340435</v>
      </c>
      <c r="G10" s="88">
        <f>SUM(G11:G19)</f>
        <v>340435</v>
      </c>
      <c r="H10" s="30">
        <f>SUM(H11:H19)</f>
        <v>0</v>
      </c>
      <c r="I10" s="55">
        <f>ROUND(G10/D10*100,1)</f>
        <v>103.7</v>
      </c>
      <c r="J10" s="30">
        <f>SUM(J11:J19)</f>
        <v>257675</v>
      </c>
      <c r="K10" s="55">
        <f>ROUND(J10/E10*100,1)</f>
        <v>100.2</v>
      </c>
    </row>
    <row r="11" spans="1:11" s="8" customFormat="1" ht="15.75">
      <c r="A11" s="11"/>
      <c r="B11" s="24" t="s">
        <v>17</v>
      </c>
      <c r="C11" s="87">
        <v>284200</v>
      </c>
      <c r="D11" s="87">
        <v>283280</v>
      </c>
      <c r="E11" s="40">
        <v>223776</v>
      </c>
      <c r="F11" s="82">
        <v>289300</v>
      </c>
      <c r="G11" s="82">
        <v>291700</v>
      </c>
      <c r="H11" s="40">
        <f>G11-F11</f>
        <v>2400</v>
      </c>
      <c r="I11" s="56">
        <f>ROUND(G11/D11*100,1)</f>
        <v>103</v>
      </c>
      <c r="J11" s="40">
        <v>225414</v>
      </c>
      <c r="K11" s="56">
        <f>ROUND(J11/E11*100,1)</f>
        <v>100.7</v>
      </c>
    </row>
    <row r="12" spans="1:11" s="8" customFormat="1" ht="31.5">
      <c r="A12" s="11"/>
      <c r="B12" s="25" t="s">
        <v>18</v>
      </c>
      <c r="C12" s="87">
        <v>1601</v>
      </c>
      <c r="D12" s="87">
        <v>1968</v>
      </c>
      <c r="E12" s="40">
        <v>1621</v>
      </c>
      <c r="F12" s="82">
        <v>2000</v>
      </c>
      <c r="G12" s="82">
        <v>1600</v>
      </c>
      <c r="H12" s="40">
        <f aca="true" t="shared" si="0" ref="H12:H18">G12-F12</f>
        <v>-400</v>
      </c>
      <c r="I12" s="56">
        <f>ROUND(G12/D12*100,1)</f>
        <v>81.3</v>
      </c>
      <c r="J12" s="40">
        <v>1383</v>
      </c>
      <c r="K12" s="56">
        <f>ROUND(J12/E12*100,1)</f>
        <v>85.3</v>
      </c>
    </row>
    <row r="13" spans="1:11" s="8" customFormat="1" ht="31.5">
      <c r="A13" s="11"/>
      <c r="B13" s="25" t="s">
        <v>19</v>
      </c>
      <c r="C13" s="87">
        <v>24400</v>
      </c>
      <c r="D13" s="87">
        <v>21851</v>
      </c>
      <c r="E13" s="40">
        <v>21023</v>
      </c>
      <c r="F13" s="82">
        <v>24000</v>
      </c>
      <c r="G13" s="82">
        <v>22000</v>
      </c>
      <c r="H13" s="40">
        <f t="shared" si="0"/>
        <v>-2000</v>
      </c>
      <c r="I13" s="56">
        <f>ROUND(G13/D13*100,1)</f>
        <v>100.7</v>
      </c>
      <c r="J13" s="40">
        <v>20232</v>
      </c>
      <c r="K13" s="56">
        <f>ROUND(J13/E13*100,1)</f>
        <v>96.2</v>
      </c>
    </row>
    <row r="14" spans="1:11" s="8" customFormat="1" ht="15.75">
      <c r="A14" s="11"/>
      <c r="B14" s="25" t="s">
        <v>20</v>
      </c>
      <c r="C14" s="87">
        <v>10</v>
      </c>
      <c r="D14" s="87">
        <v>57</v>
      </c>
      <c r="E14" s="40">
        <v>57</v>
      </c>
      <c r="F14" s="82">
        <v>30</v>
      </c>
      <c r="G14" s="82">
        <v>30</v>
      </c>
      <c r="H14" s="40">
        <f t="shared" si="0"/>
        <v>0</v>
      </c>
      <c r="I14" s="56">
        <f>ROUND(G14/D14*100,1)</f>
        <v>52.6</v>
      </c>
      <c r="J14" s="40">
        <v>13</v>
      </c>
      <c r="K14" s="56">
        <f>ROUND(J14/E14*100,1)</f>
        <v>22.8</v>
      </c>
    </row>
    <row r="15" spans="1:11" s="8" customFormat="1" ht="31.5">
      <c r="A15" s="11"/>
      <c r="B15" s="25" t="s">
        <v>21</v>
      </c>
      <c r="C15" s="87">
        <v>1500</v>
      </c>
      <c r="D15" s="87">
        <v>986</v>
      </c>
      <c r="E15" s="40">
        <v>685</v>
      </c>
      <c r="F15" s="82">
        <v>1200</v>
      </c>
      <c r="G15" s="82">
        <v>1200</v>
      </c>
      <c r="H15" s="40">
        <f t="shared" si="0"/>
        <v>0</v>
      </c>
      <c r="I15" s="56">
        <f>ROUND(G15/D15*100,1)</f>
        <v>121.7</v>
      </c>
      <c r="J15" s="40">
        <v>706</v>
      </c>
      <c r="K15" s="56">
        <f>ROUND(J15/E15*100,1)</f>
        <v>103.1</v>
      </c>
    </row>
    <row r="16" spans="1:11" s="8" customFormat="1" ht="15.75">
      <c r="A16" s="11"/>
      <c r="B16" s="25" t="s">
        <v>34</v>
      </c>
      <c r="C16" s="87">
        <v>18000</v>
      </c>
      <c r="D16" s="87">
        <v>11153</v>
      </c>
      <c r="E16" s="40">
        <v>2954</v>
      </c>
      <c r="F16" s="82">
        <v>14400</v>
      </c>
      <c r="G16" s="82">
        <v>14400</v>
      </c>
      <c r="H16" s="40">
        <f>G16-F16</f>
        <v>0</v>
      </c>
      <c r="I16" s="56">
        <f>ROUND(G16/D16*100,1)</f>
        <v>129.1</v>
      </c>
      <c r="J16" s="40">
        <v>2561</v>
      </c>
      <c r="K16" s="56">
        <f>ROUND(J16/E16*100,1)</f>
        <v>86.7</v>
      </c>
    </row>
    <row r="17" spans="1:11" s="8" customFormat="1" ht="15.75">
      <c r="A17" s="11"/>
      <c r="B17" s="24" t="s">
        <v>22</v>
      </c>
      <c r="C17" s="87">
        <v>7000</v>
      </c>
      <c r="D17" s="87">
        <v>3797</v>
      </c>
      <c r="E17" s="40">
        <v>2786</v>
      </c>
      <c r="F17" s="82">
        <v>3700</v>
      </c>
      <c r="G17" s="82">
        <v>3700</v>
      </c>
      <c r="H17" s="40">
        <f t="shared" si="0"/>
        <v>0</v>
      </c>
      <c r="I17" s="56">
        <f>ROUND(G17/D17*100,1)</f>
        <v>97.4</v>
      </c>
      <c r="J17" s="40">
        <v>3258</v>
      </c>
      <c r="K17" s="56">
        <f>ROUND(J17/E17*100,1)</f>
        <v>116.9</v>
      </c>
    </row>
    <row r="18" spans="1:11" s="8" customFormat="1" ht="15.75">
      <c r="A18" s="11"/>
      <c r="B18" s="24" t="s">
        <v>23</v>
      </c>
      <c r="C18" s="87">
        <v>4351.4</v>
      </c>
      <c r="D18" s="87">
        <v>5052</v>
      </c>
      <c r="E18" s="40">
        <v>4306</v>
      </c>
      <c r="F18" s="82">
        <v>5805</v>
      </c>
      <c r="G18" s="82">
        <v>5805</v>
      </c>
      <c r="H18" s="40">
        <f t="shared" si="0"/>
        <v>0</v>
      </c>
      <c r="I18" s="56">
        <f>ROUND(G18/D18*100,1)</f>
        <v>114.9</v>
      </c>
      <c r="J18" s="40">
        <v>4108</v>
      </c>
      <c r="K18" s="56">
        <f>ROUND(J18/E18*100,1)</f>
        <v>95.4</v>
      </c>
    </row>
    <row r="19" spans="1:11" s="8" customFormat="1" ht="47.25">
      <c r="A19" s="11"/>
      <c r="B19" s="25" t="s">
        <v>24</v>
      </c>
      <c r="C19" s="87"/>
      <c r="D19" s="87">
        <v>0</v>
      </c>
      <c r="E19" s="40">
        <v>0</v>
      </c>
      <c r="F19" s="82"/>
      <c r="G19" s="82"/>
      <c r="H19" s="40">
        <f>G19-F19</f>
        <v>0</v>
      </c>
      <c r="I19" s="56"/>
      <c r="J19" s="40">
        <v>0</v>
      </c>
      <c r="K19" s="56"/>
    </row>
    <row r="20" spans="1:11" s="8" customFormat="1" ht="15.75">
      <c r="A20" s="11"/>
      <c r="B20" s="26" t="s">
        <v>25</v>
      </c>
      <c r="C20" s="90">
        <f>SUM(C21:C26)</f>
        <v>220827</v>
      </c>
      <c r="D20" s="90">
        <f>SUM(D21:D26)</f>
        <v>112437</v>
      </c>
      <c r="E20" s="30">
        <f>SUM(E21:E26)</f>
        <v>95598</v>
      </c>
      <c r="F20" s="88">
        <f>SUM(F21:F26)</f>
        <v>44833</v>
      </c>
      <c r="G20" s="88">
        <f>SUM(G21:G26)</f>
        <v>91263</v>
      </c>
      <c r="H20" s="30">
        <f>SUM(H21:H26)</f>
        <v>46430</v>
      </c>
      <c r="I20" s="55">
        <f>ROUND(G20/D20*100,1)</f>
        <v>81.2</v>
      </c>
      <c r="J20" s="30">
        <f>SUM(J21:J26)</f>
        <v>88287</v>
      </c>
      <c r="K20" s="55">
        <f>ROUND(J20/E20*100,1)</f>
        <v>92.4</v>
      </c>
    </row>
    <row r="21" spans="1:11" s="8" customFormat="1" ht="47.25">
      <c r="A21" s="11"/>
      <c r="B21" s="25" t="s">
        <v>26</v>
      </c>
      <c r="C21" s="87">
        <v>62919</v>
      </c>
      <c r="D21" s="87">
        <v>39861</v>
      </c>
      <c r="E21" s="40">
        <v>32883</v>
      </c>
      <c r="F21" s="82">
        <v>38349</v>
      </c>
      <c r="G21" s="82">
        <v>38349</v>
      </c>
      <c r="H21" s="40">
        <f aca="true" t="shared" si="1" ref="H21:H26">G21-F21</f>
        <v>0</v>
      </c>
      <c r="I21" s="56">
        <f>ROUND(G21/D21*100,1)</f>
        <v>96.2</v>
      </c>
      <c r="J21" s="40">
        <v>30067</v>
      </c>
      <c r="K21" s="56">
        <f>ROUND(J21/E21*100,1)</f>
        <v>91.4</v>
      </c>
    </row>
    <row r="22" spans="1:11" s="8" customFormat="1" ht="31.5">
      <c r="A22" s="11"/>
      <c r="B22" s="25" t="s">
        <v>27</v>
      </c>
      <c r="C22" s="87">
        <v>146</v>
      </c>
      <c r="D22" s="87">
        <v>372</v>
      </c>
      <c r="E22" s="40">
        <v>351</v>
      </c>
      <c r="F22" s="82">
        <v>127</v>
      </c>
      <c r="G22" s="82">
        <v>127</v>
      </c>
      <c r="H22" s="40">
        <f t="shared" si="1"/>
        <v>0</v>
      </c>
      <c r="I22" s="56">
        <f>ROUND(G22/D22*100,1)</f>
        <v>34.1</v>
      </c>
      <c r="J22" s="40">
        <v>-40</v>
      </c>
      <c r="K22" s="56">
        <f>ROUND(J22/E22*100,1)</f>
        <v>-11.4</v>
      </c>
    </row>
    <row r="23" spans="1:11" s="8" customFormat="1" ht="31.5">
      <c r="A23" s="11"/>
      <c r="B23" s="25" t="s">
        <v>28</v>
      </c>
      <c r="C23" s="87">
        <v>3905</v>
      </c>
      <c r="D23" s="87">
        <v>3879</v>
      </c>
      <c r="E23" s="40">
        <v>3809</v>
      </c>
      <c r="F23" s="82">
        <v>3689</v>
      </c>
      <c r="G23" s="82">
        <v>3689</v>
      </c>
      <c r="H23" s="40">
        <f>G23-F23</f>
        <v>0</v>
      </c>
      <c r="I23" s="56">
        <f>ROUND(G23/D23*100,1)</f>
        <v>95.1</v>
      </c>
      <c r="J23" s="40">
        <v>5249</v>
      </c>
      <c r="K23" s="56">
        <f>ROUND(J23/E23*100,1)</f>
        <v>137.8</v>
      </c>
    </row>
    <row r="24" spans="1:11" s="8" customFormat="1" ht="31.5">
      <c r="A24" s="11"/>
      <c r="B24" s="25" t="s">
        <v>29</v>
      </c>
      <c r="C24" s="87">
        <v>151341</v>
      </c>
      <c r="D24" s="87">
        <v>64551</v>
      </c>
      <c r="E24" s="40">
        <v>56258</v>
      </c>
      <c r="F24" s="82">
        <v>0</v>
      </c>
      <c r="G24" s="82">
        <v>46430</v>
      </c>
      <c r="H24" s="40">
        <f t="shared" si="1"/>
        <v>46430</v>
      </c>
      <c r="I24" s="56">
        <f>ROUND(G24/D24*100,1)</f>
        <v>71.9</v>
      </c>
      <c r="J24" s="40">
        <v>48584</v>
      </c>
      <c r="K24" s="56">
        <f>ROUND(J24/E24*100,1)</f>
        <v>86.4</v>
      </c>
    </row>
    <row r="25" spans="1:11" s="8" customFormat="1" ht="15.75">
      <c r="A25" s="11"/>
      <c r="B25" s="25" t="s">
        <v>30</v>
      </c>
      <c r="C25" s="87">
        <v>2251</v>
      </c>
      <c r="D25" s="87">
        <v>3051</v>
      </c>
      <c r="E25" s="40">
        <v>2109</v>
      </c>
      <c r="F25" s="82">
        <v>2242</v>
      </c>
      <c r="G25" s="82">
        <v>2242</v>
      </c>
      <c r="H25" s="40">
        <f t="shared" si="1"/>
        <v>0</v>
      </c>
      <c r="I25" s="56">
        <f>ROUND(G25/D25*100,1)</f>
        <v>73.5</v>
      </c>
      <c r="J25" s="40">
        <v>3429</v>
      </c>
      <c r="K25" s="56">
        <f>ROUND(J25/E25*100,1)</f>
        <v>162.6</v>
      </c>
    </row>
    <row r="26" spans="1:11" s="8" customFormat="1" ht="15.75">
      <c r="A26" s="11"/>
      <c r="B26" s="25" t="s">
        <v>31</v>
      </c>
      <c r="C26" s="87">
        <v>265</v>
      </c>
      <c r="D26" s="87">
        <v>723</v>
      </c>
      <c r="E26" s="40">
        <v>188</v>
      </c>
      <c r="F26" s="82">
        <v>426</v>
      </c>
      <c r="G26" s="82">
        <v>426</v>
      </c>
      <c r="H26" s="40">
        <f t="shared" si="1"/>
        <v>0</v>
      </c>
      <c r="I26" s="56">
        <f>ROUND(G26/D26*100,1)</f>
        <v>58.9</v>
      </c>
      <c r="J26" s="40">
        <v>998</v>
      </c>
      <c r="K26" s="56">
        <f>ROUND(J26/E26*100,1)</f>
        <v>530.9</v>
      </c>
    </row>
    <row r="27" spans="1:11" s="7" customFormat="1" ht="15.75">
      <c r="A27" s="14" t="s">
        <v>4</v>
      </c>
      <c r="B27" s="15" t="s">
        <v>5</v>
      </c>
      <c r="C27" s="89">
        <f>C28+C33+C34+C35+C36+C37</f>
        <v>1848242</v>
      </c>
      <c r="D27" s="89">
        <f>D28+D33+D34+D35+D36+D37</f>
        <v>1837985</v>
      </c>
      <c r="E27" s="31">
        <f>E28+E33+E34+E35+E36+E37</f>
        <v>1529073</v>
      </c>
      <c r="F27" s="89">
        <f>F28+F33+F34+F35+F36+F37</f>
        <v>1743601</v>
      </c>
      <c r="G27" s="89">
        <f>G28+G33+G34+G35+G36+G37</f>
        <v>1912718</v>
      </c>
      <c r="H27" s="31">
        <f>H28+H33+H34+H35+H36+H37</f>
        <v>169117</v>
      </c>
      <c r="I27" s="31">
        <f>I28+I33+I34+I35+I36+I37</f>
        <v>15707.3</v>
      </c>
      <c r="J27" s="31">
        <f>J28+J33+J34+J35+J36+J37</f>
        <v>1585143</v>
      </c>
      <c r="K27" s="55">
        <f>ROUND(J27/E27*100,1)</f>
        <v>103.7</v>
      </c>
    </row>
    <row r="28" spans="1:11" s="7" customFormat="1" ht="15.75">
      <c r="A28" s="14"/>
      <c r="B28" s="16" t="s">
        <v>8</v>
      </c>
      <c r="C28" s="32">
        <f>C30+C31+C32</f>
        <v>38246</v>
      </c>
      <c r="D28" s="32">
        <f>D30+D31+D32</f>
        <v>38246</v>
      </c>
      <c r="E28" s="32">
        <f>E30+E31+E32</f>
        <v>24424</v>
      </c>
      <c r="F28" s="46">
        <f>F30+F31+F32</f>
        <v>19475</v>
      </c>
      <c r="G28" s="46">
        <f>G30+G31+G32</f>
        <v>58743</v>
      </c>
      <c r="H28" s="32">
        <f>H30+H31+H32</f>
        <v>39268</v>
      </c>
      <c r="I28" s="56">
        <f>ROUND(G28/D28*100,1)</f>
        <v>153.6</v>
      </c>
      <c r="J28" s="32">
        <f>J30+J31+J32</f>
        <v>35604</v>
      </c>
      <c r="K28" s="56">
        <f>ROUND(J28/E28*100,1)</f>
        <v>145.8</v>
      </c>
    </row>
    <row r="29" spans="1:11" s="7" customFormat="1" ht="15.75">
      <c r="A29" s="14"/>
      <c r="B29" s="38" t="s">
        <v>2</v>
      </c>
      <c r="C29" s="32"/>
      <c r="D29" s="32"/>
      <c r="E29" s="32"/>
      <c r="F29" s="10"/>
      <c r="G29" s="10"/>
      <c r="H29" s="32"/>
      <c r="I29" s="56"/>
      <c r="J29" s="32"/>
      <c r="K29" s="56"/>
    </row>
    <row r="30" spans="1:11" s="7" customFormat="1" ht="47.25">
      <c r="A30" s="14"/>
      <c r="B30" s="16" t="s">
        <v>14</v>
      </c>
      <c r="C30" s="32">
        <v>15464</v>
      </c>
      <c r="D30" s="32">
        <v>15464</v>
      </c>
      <c r="E30" s="32">
        <v>12886</v>
      </c>
      <c r="F30" s="32">
        <v>16372</v>
      </c>
      <c r="G30" s="32">
        <v>16372</v>
      </c>
      <c r="H30" s="40">
        <f>G30-F30</f>
        <v>0</v>
      </c>
      <c r="I30" s="56">
        <f>ROUND(G30/D30*100,1)</f>
        <v>105.9</v>
      </c>
      <c r="J30" s="32">
        <v>13643</v>
      </c>
      <c r="K30" s="56">
        <f>ROUND(J30/E30*100,1)</f>
        <v>105.9</v>
      </c>
    </row>
    <row r="31" spans="1:11" s="7" customFormat="1" ht="31.5">
      <c r="A31" s="14"/>
      <c r="B31" s="16" t="s">
        <v>15</v>
      </c>
      <c r="C31" s="32"/>
      <c r="D31" s="32">
        <v>0</v>
      </c>
      <c r="E31" s="32">
        <v>0</v>
      </c>
      <c r="F31" s="46"/>
      <c r="G31" s="46"/>
      <c r="H31" s="40">
        <f aca="true" t="shared" si="2" ref="H31:H37">G31-F31</f>
        <v>0</v>
      </c>
      <c r="I31" s="56"/>
      <c r="J31" s="32">
        <v>0</v>
      </c>
      <c r="K31" s="56"/>
    </row>
    <row r="32" spans="1:11" s="7" customFormat="1" ht="31.5">
      <c r="A32" s="14"/>
      <c r="B32" s="16" t="s">
        <v>6</v>
      </c>
      <c r="C32" s="32">
        <v>22782</v>
      </c>
      <c r="D32" s="32">
        <v>22782</v>
      </c>
      <c r="E32" s="32">
        <v>11538</v>
      </c>
      <c r="F32" s="32">
        <v>3103</v>
      </c>
      <c r="G32" s="32">
        <v>42371</v>
      </c>
      <c r="H32" s="40">
        <f t="shared" si="2"/>
        <v>39268</v>
      </c>
      <c r="I32" s="56">
        <f>ROUND(G32/D32*100,1)</f>
        <v>186</v>
      </c>
      <c r="J32" s="32">
        <v>21961</v>
      </c>
      <c r="K32" s="56">
        <f>ROUND(J32/E32*100,1)</f>
        <v>190.3</v>
      </c>
    </row>
    <row r="33" spans="1:11" s="7" customFormat="1" ht="15.75">
      <c r="A33" s="14"/>
      <c r="B33" s="16" t="s">
        <v>11</v>
      </c>
      <c r="C33" s="32">
        <v>52095</v>
      </c>
      <c r="D33" s="32">
        <v>52095</v>
      </c>
      <c r="E33" s="32">
        <v>51965</v>
      </c>
      <c r="F33" s="46">
        <v>0</v>
      </c>
      <c r="G33" s="46">
        <v>87942</v>
      </c>
      <c r="H33" s="40">
        <f t="shared" si="2"/>
        <v>87942</v>
      </c>
      <c r="I33" s="56">
        <f>ROUND(G33/D33*100,1)</f>
        <v>168.8</v>
      </c>
      <c r="J33" s="32">
        <v>82626</v>
      </c>
      <c r="K33" s="56">
        <f>ROUND(J33/E33*100,1)</f>
        <v>159</v>
      </c>
    </row>
    <row r="34" spans="1:11" s="7" customFormat="1" ht="15.75">
      <c r="A34" s="14"/>
      <c r="B34" s="16" t="s">
        <v>9</v>
      </c>
      <c r="C34" s="32">
        <v>650102</v>
      </c>
      <c r="D34" s="32">
        <v>639848</v>
      </c>
      <c r="E34" s="32">
        <v>522123</v>
      </c>
      <c r="F34" s="46">
        <v>643057</v>
      </c>
      <c r="G34" s="46">
        <v>651708</v>
      </c>
      <c r="H34" s="40">
        <f t="shared" si="2"/>
        <v>8651</v>
      </c>
      <c r="I34" s="56">
        <f>ROUND(G34/D34*100,1)</f>
        <v>101.9</v>
      </c>
      <c r="J34" s="32">
        <v>532939</v>
      </c>
      <c r="K34" s="56">
        <f>ROUND(J34/E34*100,1)</f>
        <v>102.1</v>
      </c>
    </row>
    <row r="35" spans="1:11" s="7" customFormat="1" ht="15.75">
      <c r="A35" s="14"/>
      <c r="B35" s="16" t="s">
        <v>10</v>
      </c>
      <c r="C35" s="32">
        <v>219</v>
      </c>
      <c r="D35" s="32">
        <v>219</v>
      </c>
      <c r="E35" s="32">
        <v>219</v>
      </c>
      <c r="F35" s="46"/>
      <c r="G35" s="46">
        <v>33256</v>
      </c>
      <c r="H35" s="40">
        <f t="shared" si="2"/>
        <v>33256</v>
      </c>
      <c r="I35" s="56">
        <f>ROUND(G35/D35*100,1)</f>
        <v>15185.4</v>
      </c>
      <c r="J35" s="32">
        <v>33235</v>
      </c>
      <c r="K35" s="56">
        <f>ROUND(J35/E35*100,1)</f>
        <v>15175.8</v>
      </c>
    </row>
    <row r="36" spans="1:11" s="7" customFormat="1" ht="63">
      <c r="A36" s="14"/>
      <c r="B36" s="13" t="s">
        <v>3</v>
      </c>
      <c r="C36" s="32">
        <v>-163</v>
      </c>
      <c r="D36" s="32">
        <v>-163</v>
      </c>
      <c r="E36" s="32">
        <v>-163</v>
      </c>
      <c r="F36" s="46"/>
      <c r="G36" s="46"/>
      <c r="H36" s="40">
        <f t="shared" si="2"/>
        <v>0</v>
      </c>
      <c r="I36" s="56">
        <f>ROUND(G36/D36*100,1)</f>
        <v>0</v>
      </c>
      <c r="J36" s="32">
        <v>-144</v>
      </c>
      <c r="K36" s="56">
        <f>ROUND(J36/E36*100,1)</f>
        <v>88.3</v>
      </c>
    </row>
    <row r="37" spans="1:11" s="7" customFormat="1" ht="15.75">
      <c r="A37" s="14"/>
      <c r="B37" s="16" t="s">
        <v>13</v>
      </c>
      <c r="C37" s="32">
        <v>1107743</v>
      </c>
      <c r="D37" s="32">
        <v>1107740</v>
      </c>
      <c r="E37" s="32">
        <v>930505</v>
      </c>
      <c r="F37" s="46">
        <v>1081069</v>
      </c>
      <c r="G37" s="46">
        <v>1081069</v>
      </c>
      <c r="H37" s="40">
        <f t="shared" si="2"/>
        <v>0</v>
      </c>
      <c r="I37" s="56">
        <f>ROUND(G37/D37*100,1)</f>
        <v>97.6</v>
      </c>
      <c r="J37" s="32">
        <v>900883</v>
      </c>
      <c r="K37" s="56">
        <f>ROUND(J37/E37*100,1)</f>
        <v>96.8</v>
      </c>
    </row>
    <row r="38" spans="1:11" s="5" customFormat="1" ht="15.75">
      <c r="A38" s="10"/>
      <c r="B38" s="17" t="s">
        <v>7</v>
      </c>
      <c r="C38" s="89">
        <f>C8+C27</f>
        <v>2410131.4</v>
      </c>
      <c r="D38" s="89">
        <f>D8+D27</f>
        <v>2278566</v>
      </c>
      <c r="E38" s="31">
        <f>E8+E27</f>
        <v>1881879</v>
      </c>
      <c r="F38" s="89">
        <f>F8+F27</f>
        <v>2128869</v>
      </c>
      <c r="G38" s="89">
        <f>G8+G27</f>
        <v>2344416</v>
      </c>
      <c r="H38" s="31">
        <f>H8+H27</f>
        <v>215547</v>
      </c>
      <c r="I38" s="55">
        <f>ROUND(G38/D38*100,1)</f>
        <v>102.9</v>
      </c>
      <c r="J38" s="31">
        <f>J8+J27</f>
        <v>1931105</v>
      </c>
      <c r="K38" s="55">
        <f>ROUND(J38/E38*100,1)</f>
        <v>102.6</v>
      </c>
    </row>
  </sheetData>
  <sheetProtection/>
  <mergeCells count="4">
    <mergeCell ref="C4:E4"/>
    <mergeCell ref="F4:J4"/>
    <mergeCell ref="A1:K1"/>
    <mergeCell ref="A2:K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5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Zeros="0" view="pageBreakPreview" zoomScaleNormal="85" zoomScaleSheetLayoutView="100" zoomScalePageLayoutView="0" workbookViewId="0" topLeftCell="A1">
      <selection activeCell="E28" sqref="E28"/>
    </sheetView>
  </sheetViews>
  <sheetFormatPr defaultColWidth="10.625" defaultRowHeight="12.75"/>
  <cols>
    <col min="1" max="1" width="4.875" style="1" customWidth="1"/>
    <col min="2" max="2" width="46.00390625" style="2" customWidth="1"/>
    <col min="3" max="3" width="14.00390625" style="3" customWidth="1"/>
    <col min="4" max="4" width="13.875" style="3" customWidth="1"/>
    <col min="5" max="5" width="17.25390625" style="3" customWidth="1"/>
    <col min="6" max="6" width="12.25390625" style="1" customWidth="1"/>
    <col min="7" max="7" width="9.875" style="57" customWidth="1"/>
    <col min="8" max="8" width="9.625" style="1" customWidth="1"/>
    <col min="9" max="9" width="10.375" style="1" customWidth="1"/>
    <col min="10" max="10" width="10.875" style="1" customWidth="1"/>
    <col min="11" max="11" width="11.00390625" style="1" customWidth="1"/>
    <col min="12" max="12" width="9.75390625" style="1" customWidth="1"/>
    <col min="13" max="13" width="9.125" style="1" customWidth="1"/>
    <col min="14" max="14" width="10.125" style="1" customWidth="1"/>
    <col min="15" max="16384" width="10.625" style="4" customWidth="1"/>
  </cols>
  <sheetData>
    <row r="1" spans="2:6" ht="16.5">
      <c r="B1" s="101" t="s">
        <v>67</v>
      </c>
      <c r="C1" s="101"/>
      <c r="D1" s="101"/>
      <c r="E1" s="101"/>
      <c r="F1" s="101"/>
    </row>
    <row r="2" ht="6.75" customHeight="1"/>
    <row r="3" spans="1:6" ht="18.75">
      <c r="A3" s="21"/>
      <c r="B3" s="21"/>
      <c r="C3" s="21"/>
      <c r="D3" s="21"/>
      <c r="E3" s="41"/>
      <c r="F3" s="41" t="s">
        <v>32</v>
      </c>
    </row>
    <row r="4" spans="1:7" ht="27.75" customHeight="1">
      <c r="A4" s="102"/>
      <c r="B4" s="103"/>
      <c r="C4" s="104" t="s">
        <v>45</v>
      </c>
      <c r="D4" s="104" t="s">
        <v>66</v>
      </c>
      <c r="E4" s="104" t="s">
        <v>71</v>
      </c>
      <c r="F4" s="105" t="s">
        <v>72</v>
      </c>
      <c r="G4" s="105"/>
    </row>
    <row r="5" spans="1:7" ht="33" customHeight="1">
      <c r="A5" s="102"/>
      <c r="B5" s="103"/>
      <c r="C5" s="104"/>
      <c r="D5" s="104"/>
      <c r="E5" s="104"/>
      <c r="F5" s="61" t="s">
        <v>46</v>
      </c>
      <c r="G5" s="72" t="s">
        <v>47</v>
      </c>
    </row>
    <row r="6" spans="1:7" ht="11.25" customHeight="1">
      <c r="A6" s="9"/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8">
        <v>6</v>
      </c>
    </row>
    <row r="7" spans="1:7" ht="15.75">
      <c r="A7" s="9"/>
      <c r="B7" s="44" t="s">
        <v>33</v>
      </c>
      <c r="C7" s="44"/>
      <c r="D7" s="39"/>
      <c r="E7" s="39"/>
      <c r="F7" s="39"/>
      <c r="G7" s="73"/>
    </row>
    <row r="8" spans="1:7" ht="15.75">
      <c r="A8" s="33"/>
      <c r="B8" s="34" t="s">
        <v>35</v>
      </c>
      <c r="C8" s="37">
        <v>155816</v>
      </c>
      <c r="D8" s="37">
        <f>D11+D12+D13+D14</f>
        <v>125457</v>
      </c>
      <c r="E8" s="37">
        <f>E11+E12+E13+E14</f>
        <v>36106</v>
      </c>
      <c r="F8" s="47">
        <f>SUM(F10:F14)</f>
        <v>-89351</v>
      </c>
      <c r="G8" s="62">
        <f>(E8/D8*100)-100</f>
        <v>-71.22041815123907</v>
      </c>
    </row>
    <row r="9" spans="1:7" ht="15.75">
      <c r="A9" s="18"/>
      <c r="B9" s="20" t="s">
        <v>36</v>
      </c>
      <c r="C9" s="40"/>
      <c r="D9" s="40"/>
      <c r="E9" s="40"/>
      <c r="F9" s="40"/>
      <c r="G9" s="63"/>
    </row>
    <row r="10" spans="1:7" ht="15.75">
      <c r="A10" s="19"/>
      <c r="B10" s="24" t="s">
        <v>57</v>
      </c>
      <c r="C10" s="40"/>
      <c r="D10" s="40"/>
      <c r="E10" s="40"/>
      <c r="F10" s="40">
        <f aca="true" t="shared" si="0" ref="F10:F15">E10-D10</f>
        <v>0</v>
      </c>
      <c r="G10" s="63"/>
    </row>
    <row r="11" spans="1:7" ht="15.75">
      <c r="A11" s="19"/>
      <c r="B11" s="24" t="s">
        <v>56</v>
      </c>
      <c r="C11" s="40">
        <v>1</v>
      </c>
      <c r="D11" s="40"/>
      <c r="E11" s="40"/>
      <c r="F11" s="40">
        <f t="shared" si="0"/>
        <v>0</v>
      </c>
      <c r="G11" s="63"/>
    </row>
    <row r="12" spans="1:7" ht="15.75">
      <c r="A12" s="19"/>
      <c r="B12" s="24" t="s">
        <v>37</v>
      </c>
      <c r="C12" s="40">
        <v>24552</v>
      </c>
      <c r="D12" s="40">
        <v>4759</v>
      </c>
      <c r="E12" s="40">
        <v>7816</v>
      </c>
      <c r="F12" s="40">
        <f t="shared" si="0"/>
        <v>3057</v>
      </c>
      <c r="G12" s="63">
        <f>(E12/D12*100)-100</f>
        <v>64.23618407228409</v>
      </c>
    </row>
    <row r="13" spans="1:7" ht="15.75">
      <c r="A13" s="19"/>
      <c r="B13" s="24" t="s">
        <v>38</v>
      </c>
      <c r="C13" s="40">
        <v>10427</v>
      </c>
      <c r="D13" s="40">
        <v>12689</v>
      </c>
      <c r="E13" s="40">
        <v>1677</v>
      </c>
      <c r="F13" s="40">
        <f t="shared" si="0"/>
        <v>-11012</v>
      </c>
      <c r="G13" s="63">
        <f>(E13/D13*100)-100</f>
        <v>-86.78382851288518</v>
      </c>
    </row>
    <row r="14" spans="1:7" ht="15.75">
      <c r="A14" s="19"/>
      <c r="B14" s="24" t="s">
        <v>39</v>
      </c>
      <c r="C14" s="64">
        <v>120836</v>
      </c>
      <c r="D14" s="64">
        <v>108009</v>
      </c>
      <c r="E14" s="64">
        <v>26613</v>
      </c>
      <c r="F14" s="40">
        <f t="shared" si="0"/>
        <v>-81396</v>
      </c>
      <c r="G14" s="63">
        <f>(E14/D14*100)-100</f>
        <v>-75.36038663444714</v>
      </c>
    </row>
    <row r="15" spans="1:7" ht="15.75">
      <c r="A15" s="33"/>
      <c r="B15" s="34" t="s">
        <v>69</v>
      </c>
      <c r="C15" s="37">
        <f>SUM(C17:C20)</f>
        <v>29857</v>
      </c>
      <c r="D15" s="37">
        <f>D17+D18+D19+D20</f>
        <v>67917</v>
      </c>
      <c r="E15" s="37">
        <f>E17+E18+E19+E20</f>
        <v>64718</v>
      </c>
      <c r="F15" s="79">
        <f t="shared" si="0"/>
        <v>-3199</v>
      </c>
      <c r="G15" s="62">
        <f>(E15/D15*100)-100</f>
        <v>-4.710160931725497</v>
      </c>
    </row>
    <row r="16" spans="1:7" ht="15.75">
      <c r="A16" s="10"/>
      <c r="B16" s="65" t="s">
        <v>36</v>
      </c>
      <c r="C16" s="40"/>
      <c r="D16" s="40"/>
      <c r="E16" s="40"/>
      <c r="F16" s="40"/>
      <c r="G16" s="63"/>
    </row>
    <row r="17" spans="1:7" ht="15.75">
      <c r="A17" s="10"/>
      <c r="B17" s="65" t="s">
        <v>58</v>
      </c>
      <c r="C17" s="40">
        <v>7046</v>
      </c>
      <c r="D17" s="40">
        <v>34965</v>
      </c>
      <c r="E17" s="40">
        <v>35113</v>
      </c>
      <c r="F17" s="40">
        <f>E17-D17</f>
        <v>148</v>
      </c>
      <c r="G17" s="85">
        <f>(E17/D17*100)-100</f>
        <v>0.42328042328041704</v>
      </c>
    </row>
    <row r="18" spans="1:7" ht="15.75">
      <c r="A18" s="10"/>
      <c r="B18" s="65" t="s">
        <v>59</v>
      </c>
      <c r="C18" s="40">
        <v>15971</v>
      </c>
      <c r="D18" s="40">
        <v>23594</v>
      </c>
      <c r="E18" s="40">
        <v>16684</v>
      </c>
      <c r="F18" s="40">
        <f>E18-D18</f>
        <v>-6910</v>
      </c>
      <c r="G18" s="85">
        <f>(E18/D18*100)-100</f>
        <v>-29.28710689158261</v>
      </c>
    </row>
    <row r="19" spans="1:7" ht="15.75">
      <c r="A19" s="19"/>
      <c r="B19" s="20" t="s">
        <v>60</v>
      </c>
      <c r="C19" s="40">
        <v>4612</v>
      </c>
      <c r="D19" s="40">
        <v>6373</v>
      </c>
      <c r="E19" s="40">
        <v>4779</v>
      </c>
      <c r="F19" s="40">
        <f>E19-D19</f>
        <v>-1594</v>
      </c>
      <c r="G19" s="85">
        <f>(E19/D19*100)-100</f>
        <v>-25.011768397928762</v>
      </c>
    </row>
    <row r="20" spans="1:7" ht="29.25" customHeight="1">
      <c r="A20" s="19"/>
      <c r="B20" s="20" t="s">
        <v>61</v>
      </c>
      <c r="C20" s="40">
        <v>2228</v>
      </c>
      <c r="D20" s="40">
        <v>2985</v>
      </c>
      <c r="E20" s="40">
        <v>8142</v>
      </c>
      <c r="F20" s="40">
        <f>E20-D20</f>
        <v>5157</v>
      </c>
      <c r="G20" s="85">
        <f>(E20/D20*100)-100</f>
        <v>172.7638190954774</v>
      </c>
    </row>
    <row r="21" spans="1:7" ht="15.75">
      <c r="A21" s="67"/>
      <c r="B21" s="36" t="s">
        <v>65</v>
      </c>
      <c r="C21" s="68">
        <f>SUM(C23:C25)</f>
        <v>1</v>
      </c>
      <c r="D21" s="68">
        <v>0</v>
      </c>
      <c r="E21" s="68">
        <v>0</v>
      </c>
      <c r="F21" s="69">
        <f>E21-D21</f>
        <v>0</v>
      </c>
      <c r="G21" s="62"/>
    </row>
    <row r="22" spans="1:7" ht="15.75">
      <c r="A22" s="19"/>
      <c r="B22" s="20" t="s">
        <v>36</v>
      </c>
      <c r="C22" s="40"/>
      <c r="D22" s="40"/>
      <c r="E22" s="40"/>
      <c r="F22" s="66"/>
      <c r="G22" s="63"/>
    </row>
    <row r="23" spans="1:7" ht="15.75">
      <c r="A23" s="19"/>
      <c r="B23" s="20" t="s">
        <v>55</v>
      </c>
      <c r="C23" s="40">
        <v>1</v>
      </c>
      <c r="D23" s="40">
        <v>0</v>
      </c>
      <c r="E23" s="40">
        <v>0</v>
      </c>
      <c r="F23" s="66">
        <f>E23-D23</f>
        <v>0</v>
      </c>
      <c r="G23" s="63"/>
    </row>
    <row r="24" spans="1:7" ht="15.75">
      <c r="A24" s="19"/>
      <c r="B24" s="20" t="s">
        <v>48</v>
      </c>
      <c r="C24" s="40"/>
      <c r="D24" s="40"/>
      <c r="E24" s="40"/>
      <c r="F24" s="66">
        <f>E24-D24</f>
        <v>0</v>
      </c>
      <c r="G24" s="63"/>
    </row>
    <row r="25" spans="1:7" ht="15.75">
      <c r="A25" s="19"/>
      <c r="B25" s="20" t="s">
        <v>49</v>
      </c>
      <c r="C25" s="40"/>
      <c r="D25" s="40"/>
      <c r="E25" s="40"/>
      <c r="F25" s="66">
        <f>E25-D25</f>
        <v>0</v>
      </c>
      <c r="G25" s="63"/>
    </row>
    <row r="26" spans="1:7" ht="38.25">
      <c r="A26" s="19"/>
      <c r="B26" s="70" t="s">
        <v>50</v>
      </c>
      <c r="C26" s="46">
        <f>(C23+C24)/C18*100</f>
        <v>0.006261348694508798</v>
      </c>
      <c r="D26" s="46">
        <f>(D23+D24)/D18*100</f>
        <v>0</v>
      </c>
      <c r="E26" s="46">
        <f>(E23+E24)/E18*100</f>
        <v>0</v>
      </c>
      <c r="F26" s="71"/>
      <c r="G26" s="63"/>
    </row>
    <row r="27" spans="1:7" ht="25.5">
      <c r="A27" s="19"/>
      <c r="B27" s="70" t="s">
        <v>51</v>
      </c>
      <c r="C27" s="46">
        <f>C25/C19*100</f>
        <v>0</v>
      </c>
      <c r="D27" s="46">
        <f>D25/D19*100</f>
        <v>0</v>
      </c>
      <c r="E27" s="46">
        <f>E25/E19*100</f>
        <v>0</v>
      </c>
      <c r="F27" s="71"/>
      <c r="G27" s="63"/>
    </row>
    <row r="28" spans="1:7" ht="15.75">
      <c r="A28" s="67"/>
      <c r="B28" s="36" t="s">
        <v>52</v>
      </c>
      <c r="C28" s="79">
        <v>37805</v>
      </c>
      <c r="D28" s="86">
        <v>51020</v>
      </c>
      <c r="E28" s="86">
        <v>56800</v>
      </c>
      <c r="F28" s="80">
        <f>E28-D28</f>
        <v>5780</v>
      </c>
      <c r="G28" s="62">
        <f>(E28/D28*100)-100</f>
        <v>11.328890631125049</v>
      </c>
    </row>
    <row r="29" spans="1:7" ht="31.5">
      <c r="A29" s="33"/>
      <c r="B29" s="34" t="s">
        <v>62</v>
      </c>
      <c r="C29" s="37">
        <f>C30+C34+C37</f>
        <v>734000</v>
      </c>
      <c r="D29" s="37">
        <f>D30+D34+D37</f>
        <v>713000</v>
      </c>
      <c r="E29" s="37">
        <f>E30+E34+E37</f>
        <v>651600</v>
      </c>
      <c r="F29" s="37">
        <f aca="true" t="shared" si="1" ref="F29:F37">E29-D29</f>
        <v>-61400</v>
      </c>
      <c r="G29" s="37">
        <f>(E29/D29*100)-100</f>
        <v>-8.611500701262273</v>
      </c>
    </row>
    <row r="30" spans="1:7" ht="15.75">
      <c r="A30" s="42"/>
      <c r="B30" s="43" t="s">
        <v>40</v>
      </c>
      <c r="C30" s="46">
        <f>SUM(C31:C32)</f>
        <v>0</v>
      </c>
      <c r="D30" s="71">
        <f>SUM(D31:D32)</f>
        <v>0</v>
      </c>
      <c r="E30" s="71">
        <f>SUM(E31:E32)</f>
        <v>0</v>
      </c>
      <c r="F30" s="32">
        <f t="shared" si="1"/>
        <v>0</v>
      </c>
      <c r="G30" s="63"/>
    </row>
    <row r="31" spans="1:7" ht="15.75">
      <c r="A31" s="42"/>
      <c r="B31" s="48" t="s">
        <v>41</v>
      </c>
      <c r="C31" s="46"/>
      <c r="D31" s="71"/>
      <c r="E31" s="71"/>
      <c r="F31" s="32">
        <f t="shared" si="1"/>
        <v>0</v>
      </c>
      <c r="G31" s="63"/>
    </row>
    <row r="32" spans="1:7" ht="15.75">
      <c r="A32" s="42"/>
      <c r="B32" s="48" t="s">
        <v>42</v>
      </c>
      <c r="C32" s="46"/>
      <c r="D32" s="71"/>
      <c r="E32" s="71"/>
      <c r="F32" s="32">
        <f t="shared" si="1"/>
        <v>0</v>
      </c>
      <c r="G32" s="63"/>
    </row>
    <row r="33" spans="1:7" ht="15.75">
      <c r="A33" s="42"/>
      <c r="B33" s="43" t="s">
        <v>53</v>
      </c>
      <c r="C33" s="81"/>
      <c r="D33" s="71"/>
      <c r="E33" s="71"/>
      <c r="F33" s="32">
        <f>E33-D33</f>
        <v>0</v>
      </c>
      <c r="G33" s="63"/>
    </row>
    <row r="34" spans="1:7" ht="31.5">
      <c r="A34" s="42"/>
      <c r="B34" s="43" t="s">
        <v>43</v>
      </c>
      <c r="C34" s="46">
        <f>SUM(C35:C36)</f>
        <v>734000</v>
      </c>
      <c r="D34" s="46">
        <f>SUM(D35:D36)</f>
        <v>713000</v>
      </c>
      <c r="E34" s="46">
        <f>SUM(E35:E36)</f>
        <v>651600</v>
      </c>
      <c r="F34" s="46">
        <f t="shared" si="1"/>
        <v>-61400</v>
      </c>
      <c r="G34" s="63">
        <f>(E34/D34*100)-100</f>
        <v>-8.611500701262273</v>
      </c>
    </row>
    <row r="35" spans="1:7" ht="15.75">
      <c r="A35" s="42"/>
      <c r="B35" s="48" t="s">
        <v>41</v>
      </c>
      <c r="C35" s="46">
        <v>709000</v>
      </c>
      <c r="D35" s="71">
        <v>690000</v>
      </c>
      <c r="E35" s="71">
        <v>507000</v>
      </c>
      <c r="F35" s="71">
        <f t="shared" si="1"/>
        <v>-183000</v>
      </c>
      <c r="G35" s="63">
        <f>(E35/D35*100)-100</f>
        <v>-26.52173913043478</v>
      </c>
    </row>
    <row r="36" spans="1:7" ht="15.75">
      <c r="A36" s="42"/>
      <c r="B36" s="48" t="s">
        <v>42</v>
      </c>
      <c r="C36" s="46">
        <v>25000</v>
      </c>
      <c r="D36" s="71">
        <v>23000</v>
      </c>
      <c r="E36" s="71">
        <v>144600</v>
      </c>
      <c r="F36" s="71">
        <f t="shared" si="1"/>
        <v>121600</v>
      </c>
      <c r="G36" s="63">
        <f>(E36/D36*100)-100</f>
        <v>528.695652173913</v>
      </c>
    </row>
    <row r="37" spans="1:7" ht="15.75">
      <c r="A37" s="42"/>
      <c r="B37" s="43" t="s">
        <v>53</v>
      </c>
      <c r="C37" s="46"/>
      <c r="D37" s="71"/>
      <c r="E37" s="71"/>
      <c r="F37" s="71">
        <f t="shared" si="1"/>
        <v>0</v>
      </c>
      <c r="G37" s="63"/>
    </row>
    <row r="38" spans="1:7" ht="15.75" hidden="1">
      <c r="A38" s="45"/>
      <c r="B38" s="74"/>
      <c r="C38" s="91"/>
      <c r="D38" s="84"/>
      <c r="E38" s="84"/>
      <c r="F38" s="84"/>
      <c r="G38" s="92"/>
    </row>
    <row r="39" spans="1:7" ht="15.75">
      <c r="A39" s="45"/>
      <c r="B39" s="106" t="s">
        <v>73</v>
      </c>
      <c r="C39" s="107"/>
      <c r="D39" s="107"/>
      <c r="E39" s="107"/>
      <c r="F39" s="107"/>
      <c r="G39" s="107"/>
    </row>
    <row r="40" spans="2:7" ht="15.75">
      <c r="B40" s="106"/>
      <c r="C40" s="106"/>
      <c r="D40" s="106"/>
      <c r="E40" s="106"/>
      <c r="F40" s="106"/>
      <c r="G40" s="106"/>
    </row>
    <row r="41" spans="2:7" ht="21.75" customHeight="1">
      <c r="B41" s="100" t="s">
        <v>70</v>
      </c>
      <c r="C41" s="100"/>
      <c r="D41" s="100"/>
      <c r="E41" s="100"/>
      <c r="F41" s="100"/>
      <c r="G41" s="100"/>
    </row>
  </sheetData>
  <sheetProtection/>
  <mergeCells count="10">
    <mergeCell ref="B41:G41"/>
    <mergeCell ref="B1:F1"/>
    <mergeCell ref="A4:A5"/>
    <mergeCell ref="B4:B5"/>
    <mergeCell ref="C4:C5"/>
    <mergeCell ref="D4:D5"/>
    <mergeCell ref="E4:E5"/>
    <mergeCell ref="F4:G4"/>
    <mergeCell ref="B40:G40"/>
    <mergeCell ref="B39:G39"/>
  </mergeCells>
  <printOptions/>
  <pageMargins left="0.7086614173228347" right="0" top="0.22" bottom="0.23" header="0.15748031496062992" footer="0"/>
  <pageSetup fitToHeight="0"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ivakorina</cp:lastModifiedBy>
  <cp:lastPrinted>2017-10-09T09:24:25Z</cp:lastPrinted>
  <dcterms:created xsi:type="dcterms:W3CDTF">2010-12-14T11:31:26Z</dcterms:created>
  <dcterms:modified xsi:type="dcterms:W3CDTF">2017-11-10T07:58:25Z</dcterms:modified>
  <cp:category/>
  <cp:version/>
  <cp:contentType/>
  <cp:contentStatus/>
</cp:coreProperties>
</file>