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4750" windowHeight="7380" activeTab="0"/>
  </bookViews>
  <sheets>
    <sheet name="2018" sheetId="1" r:id="rId1"/>
  </sheets>
  <definedNames>
    <definedName name="Excel_BuiltIn_Print_Titles_1">'2018'!$6:$6</definedName>
    <definedName name="Z_CE6439A0_5E5D_421B_ABB2_722138EC3011_.wvu.PrintArea" localSheetId="0" hidden="1">'2018'!$A$1:$K$38</definedName>
    <definedName name="Z_CE6439A0_5E5D_421B_ABB2_722138EC3011_.wvu.PrintTitles" localSheetId="0" hidden="1">'2018'!$4:$6</definedName>
    <definedName name="_xlnm.Print_Titles" localSheetId="0">'2018'!$4:$6</definedName>
    <definedName name="_xlnm.Print_Area" localSheetId="0">'2018'!$A$1:$K$38</definedName>
  </definedNames>
  <calcPr fullCalcOnLoad="1"/>
</workbook>
</file>

<file path=xl/sharedStrings.xml><?xml version="1.0" encoding="utf-8"?>
<sst xmlns="http://schemas.openxmlformats.org/spreadsheetml/2006/main" count="47" uniqueCount="46">
  <si>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</si>
  <si>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</si>
  <si>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</si>
  <si>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</si>
  <si>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</si>
  <si>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</si>
  <si>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</si>
  <si>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</si>
  <si>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</si>
  <si>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</si>
  <si>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</si>
  <si>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</si>
  <si>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</si>
  <si>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</si>
  <si>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дотации на выравнивание бюджетной обеспеченности муниципальных районов (городских округов)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</si>
  <si>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</si>
  <si>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</si>
  <si>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</si>
  <si>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</si>
  <si>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</si>
  <si>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</si>
  <si>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</si>
  <si>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</si>
  <si>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</si>
  <si>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</si>
  <si>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</si>
  <si>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</si>
  <si>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</si>
  <si>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</si>
  <si>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</si>
  <si>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</si>
  <si>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</si>
  <si>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 - налог на имущество физических лиц</t>
  </si>
  <si>
    <t>1.1</t>
  </si>
  <si>
    <t>Первона-чально утвержден-ный бюджет</t>
  </si>
  <si>
    <t>Исполнено за год</t>
  </si>
  <si>
    <t>Уточненный план</t>
  </si>
  <si>
    <t>% уточ. плана 2018 года к исполне-нию за 2017 год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</si>
  <si>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</si>
  <si>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Доходы бюджета закрытого административно-территориального образования  г.Заречного Пензенской области</t>
  </si>
  <si>
    <t xml:space="preserve">Отклонения гр.6-гр.5 </t>
  </si>
  <si>
    <t>по состоянию на  01.12.2018</t>
  </si>
  <si>
    <r>
      <t xml:space="preserve">Исполнено за январь-
ноябрь   
</t>
    </r>
    <r>
      <rPr>
        <b/>
        <sz val="8"/>
        <rFont val="Times New Roman"/>
        <family val="1"/>
      </rPr>
      <t>(отчетный месяц)</t>
    </r>
  </si>
  <si>
    <t xml:space="preserve">Уточненный план по состоянию на 01.12.2018 </t>
  </si>
  <si>
    <r>
      <t xml:space="preserve">Исполнено за январь-
ноябрь  
</t>
    </r>
    <r>
      <rPr>
        <b/>
        <sz val="8"/>
        <rFont val="Times New Roman"/>
        <family val="1"/>
      </rPr>
      <t>(отчетный месяц)</t>
    </r>
  </si>
  <si>
    <r>
      <t xml:space="preserve">Темп роста (снижения) январь-
ноябрь 
</t>
    </r>
    <r>
      <rPr>
        <b/>
        <sz val="5"/>
        <rFont val="Times New Roman"/>
        <family val="1"/>
      </rPr>
      <t xml:space="preserve">(отчетный месяц)
</t>
    </r>
    <r>
      <rPr>
        <b/>
        <sz val="9"/>
        <rFont val="Times New Roman"/>
        <family val="1"/>
      </rPr>
      <t xml:space="preserve">2018 к соотв. периоду 2017 года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</si>
</sst>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8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b/>
      <sz val="5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1" applyNumberFormat="0" applyAlignment="0" applyProtection="0"/>
    <xf numFmtId="0" fontId="38" fillId="31" borderId="2" applyNumberFormat="0" applyAlignment="0" applyProtection="0"/>
    <xf numFmtId="0" fontId="36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4" borderId="0" applyNumberFormat="0" applyBorder="0" applyAlignment="0" applyProtection="0"/>
    <xf numFmtId="0" fontId="36" fillId="4" borderId="7" applyNumberFormat="0" applyFont="0" applyAlignment="0" applyProtection="0"/>
    <xf numFmtId="0" fontId="47" fillId="30" borderId="8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3" borderId="0">
      <alignment/>
      <protection/>
    </xf>
    <xf numFmtId="49" fontId="52" fillId="0" borderId="0">
      <alignment/>
      <protection/>
    </xf>
    <xf numFmtId="49" fontId="52" fillId="0" borderId="10">
      <alignment horizontal="right" vertical="center" wrapText="1"/>
      <protection/>
    </xf>
    <xf numFmtId="49" fontId="52" fillId="0" borderId="10">
      <alignment/>
      <protection/>
    </xf>
    <xf numFmtId="0" fontId="33" fillId="0" borderId="0">
      <alignment/>
      <protection/>
    </xf>
    <xf numFmtId="49" fontId="52" fillId="0" borderId="11">
      <alignment/>
      <protection/>
    </xf>
    <xf numFmtId="49" fontId="22" fillId="0" borderId="12">
      <alignment horizontal="center" vertical="center" wrapText="1"/>
      <protection/>
    </xf>
    <xf numFmtId="0" fontId="53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53" fillId="30" borderId="12">
      <alignment horizontal="center" vertical="center" wrapText="1"/>
      <protection/>
    </xf>
    <xf numFmtId="49" fontId="52" fillId="0" borderId="13">
      <alignment/>
      <protection/>
    </xf>
    <xf numFmtId="0" fontId="51" fillId="0" borderId="0">
      <alignment/>
      <protection/>
    </xf>
    <xf numFmtId="49" fontId="52" fillId="0" borderId="0">
      <alignment horizontal="right"/>
      <protection/>
    </xf>
    <xf numFmtId="0" fontId="54" fillId="0" borderId="11">
      <alignment/>
      <protection/>
    </xf>
    <xf numFmtId="0" fontId="54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52" fillId="0" borderId="11">
      <alignment/>
      <protection/>
    </xf>
    <xf numFmtId="49" fontId="52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52" fillId="0" borderId="0">
      <alignment horizontal="center"/>
      <protection/>
    </xf>
    <xf numFmtId="49" fontId="23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52" fillId="0" borderId="11">
      <alignment horizontal="center"/>
      <protection/>
    </xf>
    <xf numFmtId="49" fontId="52" fillId="0" borderId="13">
      <alignment horizontal="center"/>
      <protection/>
    </xf>
    <xf numFmtId="174" fontId="52" fillId="0" borderId="11">
      <alignment horizontal="center"/>
      <protection/>
    </xf>
    <xf numFmtId="0" fontId="54" fillId="0" borderId="12">
      <alignment wrapText="1"/>
      <protection/>
    </xf>
    <xf numFmtId="0" fontId="33" fillId="0" borderId="0">
      <alignment/>
      <protection/>
    </xf>
    <xf numFmtId="0" fontId="33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3" fontId="20" fillId="0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 applyProtection="1">
      <alignment vertical="top"/>
      <protection locked="0"/>
    </xf>
    <xf numFmtId="3" fontId="23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19" fillId="0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horizontal="center" wrapText="1"/>
    </xf>
    <xf numFmtId="0" fontId="19" fillId="0" borderId="19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19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horizontal="left"/>
    </xf>
    <xf numFmtId="0" fontId="28" fillId="0" borderId="20" xfId="0" applyNumberFormat="1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1" xfId="0" applyNumberFormat="1" applyFont="1" applyFill="1" applyBorder="1" applyAlignment="1">
      <alignment wrapText="1"/>
    </xf>
    <xf numFmtId="3" fontId="23" fillId="0" borderId="19" xfId="0" applyNumberFormat="1" applyFont="1" applyFill="1" applyBorder="1" applyAlignment="1" applyProtection="1">
      <alignment horizontal="right" vertical="center"/>
      <protection locked="0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center" vertical="center" wrapText="1"/>
    </xf>
    <xf numFmtId="49" fontId="20" fillId="5" borderId="19" xfId="0" applyNumberFormat="1" applyFont="1" applyFill="1" applyBorder="1" applyAlignment="1">
      <alignment vertical="center" wrapText="1"/>
    </xf>
    <xf numFmtId="3" fontId="19" fillId="5" borderId="19" xfId="0" applyNumberFormat="1" applyFont="1" applyFill="1" applyBorder="1" applyAlignment="1">
      <alignment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 applyProtection="1">
      <alignment horizontal="center" vertical="top"/>
      <protection locked="0"/>
    </xf>
    <xf numFmtId="173" fontId="28" fillId="0" borderId="0" xfId="0" applyNumberFormat="1" applyFont="1" applyFill="1" applyBorder="1" applyAlignment="1">
      <alignment horizontal="center" wrapText="1"/>
    </xf>
    <xf numFmtId="173" fontId="29" fillId="0" borderId="22" xfId="0" applyNumberFormat="1" applyFont="1" applyFill="1" applyBorder="1" applyAlignment="1">
      <alignment horizontal="center" vertical="center" wrapText="1"/>
    </xf>
    <xf numFmtId="173" fontId="19" fillId="5" borderId="19" xfId="0" applyNumberFormat="1" applyFont="1" applyFill="1" applyBorder="1" applyAlignment="1">
      <alignment vertical="center" wrapText="1"/>
    </xf>
    <xf numFmtId="173" fontId="23" fillId="0" borderId="19" xfId="0" applyNumberFormat="1" applyFont="1" applyFill="1" applyBorder="1" applyAlignment="1" applyProtection="1">
      <alignment horizontal="right" vertical="center"/>
      <protection locked="0"/>
    </xf>
    <xf numFmtId="173" fontId="22" fillId="0" borderId="19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30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wrapText="1"/>
    </xf>
    <xf numFmtId="0" fontId="29" fillId="0" borderId="19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3" fillId="0" borderId="19" xfId="0" applyNumberFormat="1" applyFont="1" applyFill="1" applyBorder="1" applyAlignment="1" applyProtection="1">
      <alignment horizontal="right"/>
      <protection locked="0"/>
    </xf>
    <xf numFmtId="3" fontId="55" fillId="0" borderId="19" xfId="0" applyNumberFormat="1" applyFont="1" applyFill="1" applyBorder="1" applyAlignment="1">
      <alignment horizontal="right" vertical="top" wrapText="1"/>
    </xf>
    <xf numFmtId="173" fontId="20" fillId="0" borderId="19" xfId="0" applyNumberFormat="1" applyFont="1" applyFill="1" applyBorder="1" applyAlignment="1" applyProtection="1">
      <alignment horizontal="right" vertical="center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173" fontId="32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0" xfId="0" applyNumberFormat="1" applyFont="1" applyFill="1" applyAlignment="1">
      <alignment wrapText="1"/>
    </xf>
    <xf numFmtId="0" fontId="30" fillId="0" borderId="23" xfId="0" applyNumberFormat="1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Zeros="0" tabSelected="1" view="pageBreakPreview" zoomScaleNormal="55" zoomScaleSheetLayoutView="100" zoomScalePageLayoutView="0" workbookViewId="0" topLeftCell="A1">
      <pane xSplit="2" ySplit="6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38" sqref="G38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875" style="3" customWidth="1"/>
    <col min="6" max="6" width="11.625" style="1" customWidth="1"/>
    <col min="7" max="7" width="12.125" style="1" customWidth="1"/>
    <col min="8" max="8" width="10.875" style="1" customWidth="1"/>
    <col min="9" max="9" width="9.875" style="45" customWidth="1"/>
    <col min="10" max="10" width="12.00390625" style="1" customWidth="1"/>
    <col min="11" max="11" width="12.875" style="45" customWidth="1"/>
    <col min="12" max="16384" width="10.625" style="4" customWidth="1"/>
  </cols>
  <sheetData>
    <row r="1" spans="1:11" ht="16.5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8.75" customHeight="1">
      <c r="A2" s="35"/>
      <c r="B2" s="69" t="s">
        <v>41</v>
      </c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>
      <c r="A3" s="17"/>
      <c r="B3" s="17"/>
      <c r="C3" s="17"/>
      <c r="D3" s="17"/>
      <c r="E3" s="17"/>
      <c r="F3" s="64"/>
      <c r="G3" s="50"/>
      <c r="H3" s="17"/>
      <c r="I3" s="40"/>
      <c r="K3" s="34" t="s">
        <v>31</v>
      </c>
    </row>
    <row r="4" spans="1:11" ht="18.75">
      <c r="A4" s="23"/>
      <c r="B4" s="23"/>
      <c r="C4" s="65">
        <v>2017</v>
      </c>
      <c r="D4" s="65"/>
      <c r="E4" s="65"/>
      <c r="F4" s="66">
        <v>2018</v>
      </c>
      <c r="G4" s="66"/>
      <c r="H4" s="66"/>
      <c r="I4" s="66"/>
      <c r="J4" s="66"/>
      <c r="K4" s="67"/>
    </row>
    <row r="5" spans="1:11" ht="90.75" customHeight="1">
      <c r="A5" s="24"/>
      <c r="B5" s="25"/>
      <c r="C5" s="51" t="s">
        <v>36</v>
      </c>
      <c r="D5" s="37" t="s">
        <v>35</v>
      </c>
      <c r="E5" s="61" t="s">
        <v>42</v>
      </c>
      <c r="F5" s="38" t="s">
        <v>34</v>
      </c>
      <c r="G5" s="38" t="s">
        <v>43</v>
      </c>
      <c r="H5" s="38" t="s">
        <v>40</v>
      </c>
      <c r="I5" s="41" t="s">
        <v>37</v>
      </c>
      <c r="J5" s="61" t="s">
        <v>44</v>
      </c>
      <c r="K5" s="62" t="s">
        <v>45</v>
      </c>
    </row>
    <row r="6" spans="1:12" s="48" customFormat="1" ht="15.75">
      <c r="A6" s="46"/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9"/>
    </row>
    <row r="7" spans="1:11" ht="15.75">
      <c r="A7" s="29" t="s">
        <v>0</v>
      </c>
      <c r="B7" s="30" t="s">
        <v>1</v>
      </c>
      <c r="C7" s="30"/>
      <c r="D7" s="31"/>
      <c r="E7" s="31"/>
      <c r="F7" s="31"/>
      <c r="G7" s="31"/>
      <c r="H7" s="31"/>
      <c r="I7" s="42"/>
      <c r="J7" s="31"/>
      <c r="K7" s="42"/>
    </row>
    <row r="8" spans="1:11" s="6" customFormat="1" ht="15.75">
      <c r="A8" s="39" t="s">
        <v>33</v>
      </c>
      <c r="B8" s="11" t="s">
        <v>12</v>
      </c>
      <c r="C8" s="58">
        <f>C10+C20</f>
        <v>428450</v>
      </c>
      <c r="D8" s="58">
        <f>D10+D20</f>
        <v>431229</v>
      </c>
      <c r="E8" s="26">
        <f>E10+E20</f>
        <v>381765</v>
      </c>
      <c r="F8" s="56">
        <f>F10+F20</f>
        <v>402815</v>
      </c>
      <c r="G8" s="56">
        <f>G10+G20</f>
        <v>413449</v>
      </c>
      <c r="H8" s="26">
        <f>H10+H20</f>
        <v>10634</v>
      </c>
      <c r="I8" s="43">
        <f>ROUND(G8/D8*100,1)</f>
        <v>95.9</v>
      </c>
      <c r="J8" s="26">
        <f>J10+J20</f>
        <v>360367</v>
      </c>
      <c r="K8" s="43">
        <f>ROUND(J8/E8*100,1)</f>
        <v>94.4</v>
      </c>
    </row>
    <row r="9" spans="1:11" s="6" customFormat="1" ht="15.75">
      <c r="A9" s="10"/>
      <c r="B9" s="18" t="s">
        <v>2</v>
      </c>
      <c r="C9" s="58"/>
      <c r="D9" s="58"/>
      <c r="E9" s="26"/>
      <c r="F9" s="53"/>
      <c r="G9" s="53"/>
      <c r="H9" s="26"/>
      <c r="I9" s="43"/>
      <c r="J9" s="26"/>
      <c r="K9" s="43"/>
    </row>
    <row r="10" spans="1:11" s="8" customFormat="1" ht="15.75">
      <c r="A10" s="10"/>
      <c r="B10" s="19" t="s">
        <v>15</v>
      </c>
      <c r="C10" s="58">
        <f>SUM(C11:C19)</f>
        <v>333495</v>
      </c>
      <c r="D10" s="58">
        <f>SUM(D11:D19)</f>
        <v>332843</v>
      </c>
      <c r="E10" s="26">
        <f>SUM(E11:E19)</f>
        <v>289417</v>
      </c>
      <c r="F10" s="56">
        <f>SUM(F11:F19)</f>
        <v>354889</v>
      </c>
      <c r="G10" s="56">
        <f>SUM(G11:G19)</f>
        <v>354889</v>
      </c>
      <c r="H10" s="26">
        <f>SUM(H11:H19)</f>
        <v>0</v>
      </c>
      <c r="I10" s="43">
        <f aca="true" t="shared" si="0" ref="I10:I18">ROUND(G10/D10*100,1)</f>
        <v>106.6</v>
      </c>
      <c r="J10" s="26">
        <f>SUM(J11:J19)</f>
        <v>297808</v>
      </c>
      <c r="K10" s="43">
        <f>ROUND(J10/E10*100,1)</f>
        <v>102.9</v>
      </c>
    </row>
    <row r="11" spans="1:11" s="8" customFormat="1" ht="15.75">
      <c r="A11" s="10"/>
      <c r="B11" s="20" t="s">
        <v>16</v>
      </c>
      <c r="C11" s="55">
        <v>284700</v>
      </c>
      <c r="D11" s="55">
        <v>283930</v>
      </c>
      <c r="E11" s="33">
        <v>247112</v>
      </c>
      <c r="F11" s="52">
        <v>305800</v>
      </c>
      <c r="G11" s="52">
        <v>305800</v>
      </c>
      <c r="H11" s="33">
        <f>G11-F11</f>
        <v>0</v>
      </c>
      <c r="I11" s="44">
        <f t="shared" si="0"/>
        <v>107.7</v>
      </c>
      <c r="J11" s="33">
        <v>256573</v>
      </c>
      <c r="K11" s="44">
        <f>ROUND(J11/E11*100,1)</f>
        <v>103.8</v>
      </c>
    </row>
    <row r="12" spans="1:11" s="8" customFormat="1" ht="31.5">
      <c r="A12" s="10"/>
      <c r="B12" s="21" t="s">
        <v>17</v>
      </c>
      <c r="C12" s="55">
        <v>1600</v>
      </c>
      <c r="D12" s="55">
        <v>1662</v>
      </c>
      <c r="E12" s="33">
        <v>1529</v>
      </c>
      <c r="F12" s="52">
        <v>1716</v>
      </c>
      <c r="G12" s="52">
        <v>1716</v>
      </c>
      <c r="H12" s="33">
        <f aca="true" t="shared" si="1" ref="H12:H18">G12-F12</f>
        <v>0</v>
      </c>
      <c r="I12" s="44">
        <f t="shared" si="0"/>
        <v>103.2</v>
      </c>
      <c r="J12" s="33">
        <v>1643</v>
      </c>
      <c r="K12" s="44">
        <f>ROUND(J12/E12*100,1)</f>
        <v>107.5</v>
      </c>
    </row>
    <row r="13" spans="1:11" s="8" customFormat="1" ht="31.5">
      <c r="A13" s="10"/>
      <c r="B13" s="21" t="s">
        <v>18</v>
      </c>
      <c r="C13" s="55">
        <v>21000</v>
      </c>
      <c r="D13" s="55">
        <v>21026</v>
      </c>
      <c r="E13" s="33">
        <v>20506</v>
      </c>
      <c r="F13" s="52">
        <v>22000</v>
      </c>
      <c r="G13" s="52">
        <v>22000</v>
      </c>
      <c r="H13" s="33">
        <f t="shared" si="1"/>
        <v>0</v>
      </c>
      <c r="I13" s="44">
        <f t="shared" si="0"/>
        <v>104.6</v>
      </c>
      <c r="J13" s="33">
        <v>16980</v>
      </c>
      <c r="K13" s="44">
        <f>ROUND(J13/E13*100,1)</f>
        <v>82.8</v>
      </c>
    </row>
    <row r="14" spans="1:11" s="8" customFormat="1" ht="15.75">
      <c r="A14" s="10"/>
      <c r="B14" s="21" t="s">
        <v>19</v>
      </c>
      <c r="C14" s="55">
        <v>13</v>
      </c>
      <c r="D14" s="55">
        <v>13</v>
      </c>
      <c r="E14" s="33">
        <v>13</v>
      </c>
      <c r="F14" s="52">
        <v>40</v>
      </c>
      <c r="G14" s="52">
        <v>40</v>
      </c>
      <c r="H14" s="33">
        <f t="shared" si="1"/>
        <v>0</v>
      </c>
      <c r="I14" s="44">
        <f t="shared" si="0"/>
        <v>307.7</v>
      </c>
      <c r="J14" s="33">
        <v>48</v>
      </c>
      <c r="K14" s="44"/>
    </row>
    <row r="15" spans="1:11" s="8" customFormat="1" ht="31.5">
      <c r="A15" s="10"/>
      <c r="B15" s="21" t="s">
        <v>20</v>
      </c>
      <c r="C15" s="55">
        <v>1080</v>
      </c>
      <c r="D15" s="55">
        <v>1081</v>
      </c>
      <c r="E15" s="33">
        <v>706</v>
      </c>
      <c r="F15" s="52">
        <v>1000</v>
      </c>
      <c r="G15" s="52">
        <v>1000</v>
      </c>
      <c r="H15" s="33">
        <f t="shared" si="1"/>
        <v>0</v>
      </c>
      <c r="I15" s="44">
        <f t="shared" si="0"/>
        <v>92.5</v>
      </c>
      <c r="J15" s="33">
        <v>1264</v>
      </c>
      <c r="K15" s="44">
        <f>ROUND(J15/E15*100,1)</f>
        <v>179</v>
      </c>
    </row>
    <row r="16" spans="1:11" s="8" customFormat="1" ht="15.75">
      <c r="A16" s="10"/>
      <c r="B16" s="21" t="s">
        <v>32</v>
      </c>
      <c r="C16" s="55">
        <v>15780</v>
      </c>
      <c r="D16" s="55">
        <v>15798</v>
      </c>
      <c r="E16" s="33">
        <v>10749</v>
      </c>
      <c r="F16" s="52">
        <v>15500</v>
      </c>
      <c r="G16" s="52">
        <v>15500</v>
      </c>
      <c r="H16" s="33">
        <f>G16-F16</f>
        <v>0</v>
      </c>
      <c r="I16" s="44">
        <f t="shared" si="0"/>
        <v>98.1</v>
      </c>
      <c r="J16" s="33">
        <v>12766</v>
      </c>
      <c r="K16" s="44">
        <f>ROUND(J16/E16*100,1)</f>
        <v>118.8</v>
      </c>
    </row>
    <row r="17" spans="1:11" s="8" customFormat="1" ht="15.75">
      <c r="A17" s="10"/>
      <c r="B17" s="20" t="s">
        <v>21</v>
      </c>
      <c r="C17" s="55">
        <v>4360</v>
      </c>
      <c r="D17" s="55">
        <v>4365</v>
      </c>
      <c r="E17" s="33">
        <v>4282</v>
      </c>
      <c r="F17" s="52">
        <v>3830</v>
      </c>
      <c r="G17" s="52">
        <v>3830</v>
      </c>
      <c r="H17" s="33">
        <f t="shared" si="1"/>
        <v>0</v>
      </c>
      <c r="I17" s="44">
        <f t="shared" si="0"/>
        <v>87.7</v>
      </c>
      <c r="J17" s="33">
        <v>4104</v>
      </c>
      <c r="K17" s="44">
        <f>ROUND(J17/E17*100,1)</f>
        <v>95.8</v>
      </c>
    </row>
    <row r="18" spans="1:11" s="8" customFormat="1" ht="15.75">
      <c r="A18" s="10"/>
      <c r="B18" s="20" t="s">
        <v>22</v>
      </c>
      <c r="C18" s="55">
        <v>4962</v>
      </c>
      <c r="D18" s="55">
        <v>4968</v>
      </c>
      <c r="E18" s="33">
        <v>4520</v>
      </c>
      <c r="F18" s="52">
        <v>5003</v>
      </c>
      <c r="G18" s="52">
        <v>5003</v>
      </c>
      <c r="H18" s="33">
        <f t="shared" si="1"/>
        <v>0</v>
      </c>
      <c r="I18" s="44">
        <f t="shared" si="0"/>
        <v>100.7</v>
      </c>
      <c r="J18" s="33">
        <v>4430</v>
      </c>
      <c r="K18" s="44">
        <f>ROUND(J18/E18*100,1)</f>
        <v>98</v>
      </c>
    </row>
    <row r="19" spans="1:11" s="8" customFormat="1" ht="47.25">
      <c r="A19" s="10"/>
      <c r="B19" s="21" t="s">
        <v>23</v>
      </c>
      <c r="C19" s="55"/>
      <c r="D19" s="55">
        <v>0</v>
      </c>
      <c r="E19" s="33">
        <v>0</v>
      </c>
      <c r="F19" s="52"/>
      <c r="G19" s="52"/>
      <c r="H19" s="33">
        <f>G19-F19</f>
        <v>0</v>
      </c>
      <c r="I19" s="44"/>
      <c r="J19" s="33"/>
      <c r="K19" s="44"/>
    </row>
    <row r="20" spans="1:12" s="8" customFormat="1" ht="15.75">
      <c r="A20" s="10"/>
      <c r="B20" s="22" t="s">
        <v>24</v>
      </c>
      <c r="C20" s="58">
        <f aca="true" t="shared" si="2" ref="C20:H20">SUM(C21:C26)</f>
        <v>94955</v>
      </c>
      <c r="D20" s="58">
        <f t="shared" si="2"/>
        <v>98386</v>
      </c>
      <c r="E20" s="26">
        <f t="shared" si="2"/>
        <v>92348</v>
      </c>
      <c r="F20" s="56">
        <f t="shared" si="2"/>
        <v>47926</v>
      </c>
      <c r="G20" s="56">
        <f t="shared" si="2"/>
        <v>58560</v>
      </c>
      <c r="H20" s="26">
        <f t="shared" si="2"/>
        <v>10634</v>
      </c>
      <c r="I20" s="43">
        <f aca="true" t="shared" si="3" ref="I20:I26">ROUND(G20/D20*100,1)</f>
        <v>59.5</v>
      </c>
      <c r="J20" s="26">
        <f>SUM(J21:J26)</f>
        <v>62559</v>
      </c>
      <c r="K20" s="43">
        <f>ROUND(J20/E20*100,1)</f>
        <v>67.7</v>
      </c>
      <c r="L20" s="54"/>
    </row>
    <row r="21" spans="1:12" s="8" customFormat="1" ht="47.25">
      <c r="A21" s="10"/>
      <c r="B21" s="21" t="s">
        <v>25</v>
      </c>
      <c r="C21" s="55">
        <v>34982</v>
      </c>
      <c r="D21" s="55">
        <v>36925</v>
      </c>
      <c r="E21" s="33">
        <v>32498</v>
      </c>
      <c r="F21" s="52">
        <v>39062</v>
      </c>
      <c r="G21" s="52">
        <v>39062</v>
      </c>
      <c r="H21" s="33">
        <f aca="true" t="shared" si="4" ref="H21:H26">G21-F21</f>
        <v>0</v>
      </c>
      <c r="I21" s="44">
        <f t="shared" si="3"/>
        <v>105.8</v>
      </c>
      <c r="J21" s="33">
        <v>41889</v>
      </c>
      <c r="K21" s="44">
        <f>ROUND(J21/E21*100,1)</f>
        <v>128.9</v>
      </c>
      <c r="L21" s="54"/>
    </row>
    <row r="22" spans="1:12" s="8" customFormat="1" ht="31.5">
      <c r="A22" s="10"/>
      <c r="B22" s="21" t="s">
        <v>26</v>
      </c>
      <c r="C22" s="55">
        <v>127</v>
      </c>
      <c r="D22" s="55">
        <v>-40</v>
      </c>
      <c r="E22" s="33">
        <v>-40</v>
      </c>
      <c r="F22" s="52">
        <v>34</v>
      </c>
      <c r="G22" s="52">
        <v>34</v>
      </c>
      <c r="H22" s="33">
        <f t="shared" si="4"/>
        <v>0</v>
      </c>
      <c r="I22" s="44">
        <f t="shared" si="3"/>
        <v>-85</v>
      </c>
      <c r="J22" s="33">
        <v>46</v>
      </c>
      <c r="K22" s="44">
        <f>ROUND(J22/E22*100,1)</f>
        <v>-115</v>
      </c>
      <c r="L22" s="54"/>
    </row>
    <row r="23" spans="1:12" s="8" customFormat="1" ht="31.5">
      <c r="A23" s="10"/>
      <c r="B23" s="21" t="s">
        <v>27</v>
      </c>
      <c r="C23" s="55">
        <v>5329</v>
      </c>
      <c r="D23" s="55">
        <v>5580</v>
      </c>
      <c r="E23" s="33">
        <v>5353</v>
      </c>
      <c r="F23" s="52">
        <v>5195</v>
      </c>
      <c r="G23" s="52">
        <v>5195</v>
      </c>
      <c r="H23" s="33">
        <f>G23-F23</f>
        <v>0</v>
      </c>
      <c r="I23" s="44">
        <f t="shared" si="3"/>
        <v>93.1</v>
      </c>
      <c r="J23" s="33">
        <v>5757</v>
      </c>
      <c r="K23" s="44">
        <f>ROUND(J23/E23*100,1)</f>
        <v>107.5</v>
      </c>
      <c r="L23" s="54"/>
    </row>
    <row r="24" spans="1:12" s="8" customFormat="1" ht="31.5">
      <c r="A24" s="10"/>
      <c r="B24" s="21" t="s">
        <v>28</v>
      </c>
      <c r="C24" s="55">
        <v>49650</v>
      </c>
      <c r="D24" s="55">
        <v>49749</v>
      </c>
      <c r="E24" s="33">
        <v>49059</v>
      </c>
      <c r="F24" s="52">
        <v>0</v>
      </c>
      <c r="G24" s="52">
        <v>10534</v>
      </c>
      <c r="H24" s="33">
        <f>G24-F24</f>
        <v>10534</v>
      </c>
      <c r="I24" s="44">
        <f t="shared" si="3"/>
        <v>21.2</v>
      </c>
      <c r="J24" s="33">
        <v>10534</v>
      </c>
      <c r="K24" s="44"/>
      <c r="L24" s="54"/>
    </row>
    <row r="25" spans="1:12" s="8" customFormat="1" ht="15.75">
      <c r="A25" s="10"/>
      <c r="B25" s="21" t="s">
        <v>29</v>
      </c>
      <c r="C25" s="55">
        <v>3758</v>
      </c>
      <c r="D25" s="55">
        <v>4923</v>
      </c>
      <c r="E25" s="33">
        <v>4358</v>
      </c>
      <c r="F25" s="52">
        <v>2435</v>
      </c>
      <c r="G25" s="52">
        <v>2435</v>
      </c>
      <c r="H25" s="33">
        <f t="shared" si="4"/>
        <v>0</v>
      </c>
      <c r="I25" s="44">
        <f t="shared" si="3"/>
        <v>49.5</v>
      </c>
      <c r="J25" s="33">
        <v>3308</v>
      </c>
      <c r="K25" s="44">
        <f>ROUND(J25/E25*100,1)</f>
        <v>75.9</v>
      </c>
      <c r="L25" s="54"/>
    </row>
    <row r="26" spans="1:12" s="8" customFormat="1" ht="15.75">
      <c r="A26" s="10"/>
      <c r="B26" s="21" t="s">
        <v>30</v>
      </c>
      <c r="C26" s="55">
        <v>1109</v>
      </c>
      <c r="D26" s="55">
        <v>1249</v>
      </c>
      <c r="E26" s="33">
        <v>1120</v>
      </c>
      <c r="F26" s="52">
        <v>1200</v>
      </c>
      <c r="G26" s="52">
        <v>1300</v>
      </c>
      <c r="H26" s="33">
        <f t="shared" si="4"/>
        <v>100</v>
      </c>
      <c r="I26" s="44">
        <f t="shared" si="3"/>
        <v>104.1</v>
      </c>
      <c r="J26" s="33">
        <v>1025</v>
      </c>
      <c r="K26" s="44">
        <f>ROUND(J26/E26*100,1)</f>
        <v>91.5</v>
      </c>
      <c r="L26" s="54"/>
    </row>
    <row r="27" spans="1:11" s="7" customFormat="1" ht="15.75">
      <c r="A27" s="13" t="s">
        <v>4</v>
      </c>
      <c r="B27" s="14" t="s">
        <v>5</v>
      </c>
      <c r="C27" s="57">
        <f aca="true" t="shared" si="5" ref="C27:J27">C28+C33+C34+C35+C36+C37</f>
        <v>1914157</v>
      </c>
      <c r="D27" s="57">
        <f t="shared" si="5"/>
        <v>1912939</v>
      </c>
      <c r="E27" s="27">
        <f t="shared" si="5"/>
        <v>1753126</v>
      </c>
      <c r="F27" s="57">
        <f t="shared" si="5"/>
        <v>1688955</v>
      </c>
      <c r="G27" s="57">
        <f t="shared" si="5"/>
        <v>1866072</v>
      </c>
      <c r="H27" s="27">
        <f t="shared" si="5"/>
        <v>177117</v>
      </c>
      <c r="I27" s="27">
        <f t="shared" si="5"/>
        <v>646.3</v>
      </c>
      <c r="J27" s="27">
        <f t="shared" si="5"/>
        <v>1701226</v>
      </c>
      <c r="K27" s="43">
        <f>ROUND(J27/E27*100,1)</f>
        <v>97</v>
      </c>
    </row>
    <row r="28" spans="1:11" s="7" customFormat="1" ht="15.75">
      <c r="A28" s="13"/>
      <c r="B28" s="15" t="s">
        <v>8</v>
      </c>
      <c r="C28" s="28">
        <f aca="true" t="shared" si="6" ref="C28:H28">C30+C31+C32</f>
        <v>59818</v>
      </c>
      <c r="D28" s="28">
        <f t="shared" si="6"/>
        <v>1140875</v>
      </c>
      <c r="E28" s="28">
        <f t="shared" si="6"/>
        <v>1047718</v>
      </c>
      <c r="F28" s="36">
        <f t="shared" si="6"/>
        <v>955298</v>
      </c>
      <c r="G28" s="36">
        <f t="shared" si="6"/>
        <v>957149</v>
      </c>
      <c r="H28" s="28">
        <f t="shared" si="6"/>
        <v>1851</v>
      </c>
      <c r="I28" s="44">
        <f>ROUND(G28/D28*100,1)</f>
        <v>83.9</v>
      </c>
      <c r="J28" s="28">
        <f>J30+J31+J32</f>
        <v>876973</v>
      </c>
      <c r="K28" s="44">
        <f>ROUND(J28/E28*100,1)</f>
        <v>83.7</v>
      </c>
    </row>
    <row r="29" spans="1:11" s="7" customFormat="1" ht="15.75">
      <c r="A29" s="13"/>
      <c r="B29" s="32" t="s">
        <v>2</v>
      </c>
      <c r="C29" s="28"/>
      <c r="D29" s="28"/>
      <c r="E29" s="28"/>
      <c r="F29" s="9"/>
      <c r="G29" s="9"/>
      <c r="H29" s="28"/>
      <c r="I29" s="44"/>
      <c r="J29" s="28"/>
      <c r="K29" s="44"/>
    </row>
    <row r="30" spans="1:11" s="7" customFormat="1" ht="47.25">
      <c r="A30" s="13"/>
      <c r="B30" s="15" t="s">
        <v>14</v>
      </c>
      <c r="C30" s="28">
        <v>16372</v>
      </c>
      <c r="D30" s="28">
        <v>16372</v>
      </c>
      <c r="E30" s="28">
        <v>15007</v>
      </c>
      <c r="F30" s="28">
        <v>17362</v>
      </c>
      <c r="G30" s="28">
        <v>17362</v>
      </c>
      <c r="H30" s="33">
        <f aca="true" t="shared" si="7" ref="H30:H37">G30-F30</f>
        <v>0</v>
      </c>
      <c r="I30" s="44">
        <f>ROUND(G30/D30*100,1)</f>
        <v>106</v>
      </c>
      <c r="J30" s="28">
        <v>15008</v>
      </c>
      <c r="K30" s="44">
        <f>ROUND(J30/E30*100,1)</f>
        <v>100</v>
      </c>
    </row>
    <row r="31" spans="1:11" s="7" customFormat="1" ht="63">
      <c r="A31" s="13"/>
      <c r="B31" s="15" t="s">
        <v>38</v>
      </c>
      <c r="C31" s="28"/>
      <c r="D31" s="59">
        <v>1081057</v>
      </c>
      <c r="E31" s="28">
        <v>990968</v>
      </c>
      <c r="F31" s="28">
        <v>920664</v>
      </c>
      <c r="G31" s="28">
        <v>920664</v>
      </c>
      <c r="H31" s="33">
        <f t="shared" si="7"/>
        <v>0</v>
      </c>
      <c r="I31" s="44"/>
      <c r="J31" s="28">
        <v>843942</v>
      </c>
      <c r="K31" s="44"/>
    </row>
    <row r="32" spans="1:11" s="7" customFormat="1" ht="31.5">
      <c r="A32" s="13"/>
      <c r="B32" s="15" t="s">
        <v>6</v>
      </c>
      <c r="C32" s="28">
        <v>43446</v>
      </c>
      <c r="D32" s="28">
        <v>43446</v>
      </c>
      <c r="E32" s="28">
        <v>41743</v>
      </c>
      <c r="F32" s="28">
        <v>17272</v>
      </c>
      <c r="G32" s="28">
        <v>19123</v>
      </c>
      <c r="H32" s="33">
        <f t="shared" si="7"/>
        <v>1851</v>
      </c>
      <c r="I32" s="44">
        <f aca="true" t="shared" si="8" ref="I32:I38">ROUND(G32/D32*100,1)</f>
        <v>44</v>
      </c>
      <c r="J32" s="28">
        <v>18023</v>
      </c>
      <c r="K32" s="44"/>
    </row>
    <row r="33" spans="1:11" s="7" customFormat="1" ht="15.75">
      <c r="A33" s="13"/>
      <c r="B33" s="15" t="s">
        <v>11</v>
      </c>
      <c r="C33" s="28">
        <v>87942</v>
      </c>
      <c r="D33" s="28">
        <v>87942</v>
      </c>
      <c r="E33" s="28">
        <v>82668</v>
      </c>
      <c r="F33" s="36">
        <v>0</v>
      </c>
      <c r="G33" s="36">
        <v>132147</v>
      </c>
      <c r="H33" s="33">
        <f t="shared" si="7"/>
        <v>132147</v>
      </c>
      <c r="I33" s="44">
        <f t="shared" si="8"/>
        <v>150.3</v>
      </c>
      <c r="J33" s="28">
        <v>119665</v>
      </c>
      <c r="K33" s="44"/>
    </row>
    <row r="34" spans="1:11" s="7" customFormat="1" ht="15.75">
      <c r="A34" s="13"/>
      <c r="B34" s="15" t="s">
        <v>9</v>
      </c>
      <c r="C34" s="28">
        <v>650395</v>
      </c>
      <c r="D34" s="28">
        <v>649184</v>
      </c>
      <c r="E34" s="28">
        <v>587846</v>
      </c>
      <c r="F34" s="36">
        <v>733645</v>
      </c>
      <c r="G34" s="36">
        <v>757330</v>
      </c>
      <c r="H34" s="33">
        <f t="shared" si="7"/>
        <v>23685</v>
      </c>
      <c r="I34" s="44">
        <f t="shared" si="8"/>
        <v>116.7</v>
      </c>
      <c r="J34" s="28">
        <v>685208</v>
      </c>
      <c r="K34" s="44">
        <f>ROUND(J34/E34*100,1)</f>
        <v>116.6</v>
      </c>
    </row>
    <row r="35" spans="1:11" s="7" customFormat="1" ht="15.75">
      <c r="A35" s="13"/>
      <c r="B35" s="15" t="s">
        <v>10</v>
      </c>
      <c r="C35" s="28">
        <v>35077</v>
      </c>
      <c r="D35" s="28">
        <v>35077</v>
      </c>
      <c r="E35" s="28">
        <v>35035</v>
      </c>
      <c r="F35" s="36"/>
      <c r="G35" s="36">
        <v>19434</v>
      </c>
      <c r="H35" s="33">
        <f t="shared" si="7"/>
        <v>19434</v>
      </c>
      <c r="I35" s="44">
        <f t="shared" si="8"/>
        <v>55.4</v>
      </c>
      <c r="J35" s="28">
        <v>19405</v>
      </c>
      <c r="K35" s="44"/>
    </row>
    <row r="36" spans="1:11" s="7" customFormat="1" ht="63">
      <c r="A36" s="13"/>
      <c r="B36" s="12" t="s">
        <v>3</v>
      </c>
      <c r="C36" s="28">
        <v>-144</v>
      </c>
      <c r="D36" s="28">
        <v>-144</v>
      </c>
      <c r="E36" s="28">
        <v>-144</v>
      </c>
      <c r="F36" s="36"/>
      <c r="G36" s="33"/>
      <c r="H36" s="33">
        <f t="shared" si="7"/>
        <v>0</v>
      </c>
      <c r="I36" s="44">
        <f t="shared" si="8"/>
        <v>0</v>
      </c>
      <c r="J36" s="28">
        <v>-26</v>
      </c>
      <c r="K36" s="44">
        <f>ROUND(J36/E36*100,1)</f>
        <v>18.1</v>
      </c>
    </row>
    <row r="37" spans="1:11" s="7" customFormat="1" ht="15.75">
      <c r="A37" s="13"/>
      <c r="B37" s="15" t="s">
        <v>13</v>
      </c>
      <c r="C37" s="28">
        <v>1081069</v>
      </c>
      <c r="D37" s="28">
        <v>5</v>
      </c>
      <c r="E37" s="28">
        <v>3</v>
      </c>
      <c r="F37" s="36">
        <v>12</v>
      </c>
      <c r="G37" s="36">
        <v>12</v>
      </c>
      <c r="H37" s="33">
        <f t="shared" si="7"/>
        <v>0</v>
      </c>
      <c r="I37" s="44">
        <f t="shared" si="8"/>
        <v>240</v>
      </c>
      <c r="J37" s="28">
        <v>1</v>
      </c>
      <c r="K37" s="44">
        <f>ROUND(J37/E37*100,1)</f>
        <v>33.3</v>
      </c>
    </row>
    <row r="38" spans="1:12" s="5" customFormat="1" ht="15.75">
      <c r="A38" s="9"/>
      <c r="B38" s="16" t="s">
        <v>7</v>
      </c>
      <c r="C38" s="57">
        <f aca="true" t="shared" si="9" ref="C38:H38">C8+C27</f>
        <v>2342607</v>
      </c>
      <c r="D38" s="57">
        <f t="shared" si="9"/>
        <v>2344168</v>
      </c>
      <c r="E38" s="27">
        <f t="shared" si="9"/>
        <v>2134891</v>
      </c>
      <c r="F38" s="57">
        <f t="shared" si="9"/>
        <v>2091770</v>
      </c>
      <c r="G38" s="57">
        <f t="shared" si="9"/>
        <v>2279521</v>
      </c>
      <c r="H38" s="27">
        <f t="shared" si="9"/>
        <v>187751</v>
      </c>
      <c r="I38" s="60">
        <f t="shared" si="8"/>
        <v>97.2</v>
      </c>
      <c r="J38" s="27">
        <f>J8+J27</f>
        <v>2061593</v>
      </c>
      <c r="K38" s="43">
        <f>ROUND(J38/E38*100,1)</f>
        <v>96.6</v>
      </c>
      <c r="L38" s="63"/>
    </row>
  </sheetData>
  <sheetProtection/>
  <mergeCells count="4">
    <mergeCell ref="C4:E4"/>
    <mergeCell ref="F4:K4"/>
    <mergeCell ref="A1:K1"/>
    <mergeCell ref="B2:K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ivakorina</cp:lastModifiedBy>
  <cp:lastPrinted>2018-08-08T13:06:37Z</cp:lastPrinted>
  <dcterms:created xsi:type="dcterms:W3CDTF">2010-12-14T11:31:26Z</dcterms:created>
  <dcterms:modified xsi:type="dcterms:W3CDTF">2019-01-15T14:30:27Z</dcterms:modified>
  <cp:category/>
  <cp:version/>
  <cp:contentType/>
  <cp:contentStatus/>
</cp:coreProperties>
</file>